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<sst xmlns="http://schemas.openxmlformats.org/spreadsheetml/2006/main" count="850" uniqueCount="229">
  <si>
    <t>Наименование</t>
  </si>
  <si>
    <t>ОБРАЗОВАНИЕ</t>
  </si>
  <si>
    <t>ДОШКОЛЬНОЕ   ОБРАЗОВАНИЕ</t>
  </si>
  <si>
    <t>ОБЩЕЕ   ОБРАЗОВАНИЕ</t>
  </si>
  <si>
    <t>ПЕРЕПОДГОТОВКА  И  ПОВЫШЕНИЕ   КВАЛИФИКАЦИИ</t>
  </si>
  <si>
    <t>ЗДРАВООХРАНЕНИЕ</t>
  </si>
  <si>
    <t xml:space="preserve">ЖИЛИЩНОЕ   ХОЗЯЙСТВО      </t>
  </si>
  <si>
    <t xml:space="preserve">КОММУНАЛЬНОЕ   ХОЗЯЙСТВО </t>
  </si>
  <si>
    <t>к решению Архангельского</t>
  </si>
  <si>
    <t>городского Совета депутатов</t>
  </si>
  <si>
    <t>СОЦИАЛЬНАЯ  ПОЛИТИКА</t>
  </si>
  <si>
    <t xml:space="preserve">ВСЕГО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</si>
  <si>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</si>
  <si>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</si>
  <si>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</si>
  <si>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</si>
  <si>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</si>
  <si>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</si>
  <si>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</si>
  <si>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</si>
  <si>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</si>
  <si>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</si>
  <si>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</si>
  <si>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</si>
  <si>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ТРАНСПОРТ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</si>
  <si>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</si>
  <si>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</si>
  <si>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</si>
  <si>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 xml:space="preserve">КУЛЬТУРА   </t>
  </si>
  <si>
    <t>ЗДРАВООХРАНЕНИЕ  И СПОРТ</t>
  </si>
  <si>
    <t xml:space="preserve">СПОРТ И ФИЗИЧЕСКАЯ  КУЛЬТУРА  </t>
  </si>
  <si>
    <t>ДРУГИЕ ВОПРОСЫ В ОБЛАСТИ ЗДРАВООХРАНЕНИЯ И СПОРТА</t>
  </si>
  <si>
    <t xml:space="preserve">ДРУГИЕ ВОПРОСЫ В ОБЛАСТИ СОЦИАЛЬНОЙ ПОЛИТИКИ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</si>
  <si>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</si>
  <si>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</si>
  <si>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</si>
  <si>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</si>
  <si>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</si>
  <si>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</si>
  <si>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010</t>
  </si>
  <si>
    <t>005</t>
  </si>
  <si>
    <t>026</t>
  </si>
  <si>
    <t>027</t>
  </si>
  <si>
    <t>097</t>
  </si>
  <si>
    <t>098</t>
  </si>
  <si>
    <t>152</t>
  </si>
  <si>
    <t>184</t>
  </si>
  <si>
    <t>455</t>
  </si>
  <si>
    <t>Физкультурно-оздоровительная работа и спортивные мероприятия</t>
  </si>
  <si>
    <t>213</t>
  </si>
  <si>
    <t xml:space="preserve">Детские дошкольные учреждения </t>
  </si>
  <si>
    <t>327</t>
  </si>
  <si>
    <t>Школы-интернаты</t>
  </si>
  <si>
    <t>Учебные заведения и курсы по переподготовке кадров</t>
  </si>
  <si>
    <t>Оздоровление детей и подростков</t>
  </si>
  <si>
    <t>452</t>
  </si>
  <si>
    <t>Руководство и управление в сфере установленных функций</t>
  </si>
  <si>
    <t>Центральный аппарат</t>
  </si>
  <si>
    <t>Учреждения, обеспечивающие предоставление услуг в сфере образования</t>
  </si>
  <si>
    <t>Строительство объектов для нужд отрасли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</si>
  <si>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</si>
  <si>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</si>
  <si>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</si>
  <si>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</si>
  <si>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Меры социальной поддержки граждан</t>
  </si>
  <si>
    <t>483</t>
  </si>
  <si>
    <t>Высшее должностное лицо органа местного самоуправления</t>
  </si>
  <si>
    <t>Глава законодательной (представительной) власти местного самоуправления</t>
  </si>
  <si>
    <t>Проведение выборов и референдумов</t>
  </si>
  <si>
    <t>Проведение выборов в законодательные (представительные) органы власти местного самоуправления</t>
  </si>
  <si>
    <t>Проведение выборов высшего должностного лица местного самоуправления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</si>
  <si>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</si>
  <si>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</si>
  <si>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</si>
  <si>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482</t>
  </si>
  <si>
    <t>Мероприятия в области социальной политики</t>
  </si>
  <si>
    <t xml:space="preserve">ОРГАНЫ  ВНУТРЕННИХ ДЕЛ  </t>
  </si>
  <si>
    <t>Мероприятия по предупреждению и ликвидации последствий чрезвычайных ситуаций и стихийных бедствий</t>
  </si>
  <si>
    <t>260</t>
  </si>
  <si>
    <t>412</t>
  </si>
  <si>
    <t>411</t>
  </si>
  <si>
    <t>Вопросы топливно-энергетического комплекса</t>
  </si>
  <si>
    <t>Другие виды транспорта</t>
  </si>
  <si>
    <t>Морской и речной транспорт</t>
  </si>
  <si>
    <t>Информационные технологии и связь</t>
  </si>
  <si>
    <t>Воинские формирования (органы, подразделения)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</si>
  <si>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</si>
  <si>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</si>
  <si>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</si>
  <si>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</si>
  <si>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</si>
  <si>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</si>
  <si>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Непрограммные инвестиции в основные фонды</t>
  </si>
  <si>
    <t>Поддержка жилищного хозяйства</t>
  </si>
  <si>
    <t>Поддержка коммунального хозяйства</t>
  </si>
  <si>
    <t>Мероприятия в области коммунального хозяйства по развитию, реконструкции и замене инженерных сетей</t>
  </si>
  <si>
    <t>Мероприятия по благоустройству городских и сельских поселений</t>
  </si>
  <si>
    <t>0010000</t>
  </si>
  <si>
    <t>0200000</t>
  </si>
  <si>
    <t>0650000</t>
  </si>
  <si>
    <t>0700000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</si>
  <si>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</si>
  <si>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</si>
  <si>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</si>
  <si>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</si>
  <si>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</si>
  <si>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</si>
  <si>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</si>
  <si>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</si>
  <si>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</si>
  <si>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</si>
  <si>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</si>
  <si>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</si>
  <si>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</si>
  <si>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</si>
  <si>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197</t>
  </si>
  <si>
    <t>Профилактика безнадзорности и правонарушений несовершеннолетних</t>
  </si>
  <si>
    <t>481</t>
  </si>
  <si>
    <t>СВЯЗЬ И ИНФОРМАТИКА</t>
  </si>
  <si>
    <t>БОРЬБА С БЕСПРИЗОРНОСТЬЮ, ОПЕКА, ПОПЕЧИТЕЛЬСТВО</t>
  </si>
  <si>
    <t>3</t>
  </si>
  <si>
    <t>Процентные платежи по долговым обязательствам</t>
  </si>
  <si>
    <t>КУЛЬТУРА, КИНЕМАТОГРАФИЯ И СРЕДСТВА МАССОВОЙ ИНФОРМАЦИИ</t>
  </si>
  <si>
    <t xml:space="preserve">Мероприятия в сфере культуры, кинематографии и средств массовой информации </t>
  </si>
  <si>
    <t>Строительство объектов общегражданского назначения</t>
  </si>
  <si>
    <t>214</t>
  </si>
  <si>
    <t>ДРУГИЕ ВОПРОСЫ В ОБЛАСТИ КУЛЬТУРЫ, КИНЕМАТОГРАФИИ И СРЕДСТВ МАССОВОЙ ИНФОРМАЦИИ</t>
  </si>
  <si>
    <t>Городские целевые программы</t>
  </si>
  <si>
    <t>Организационно-воспитательная работа с молодежью</t>
  </si>
  <si>
    <t xml:space="preserve">Школы-детские сады, школы начальные, неполные средние и средние </t>
  </si>
  <si>
    <t>ДРУГИЕ ВОПРОСЫ В ОБЛАСТИ НАЦИОНАЛЬНОЙ ЭКОНОМИКИ</t>
  </si>
  <si>
    <t>11</t>
  </si>
  <si>
    <t>в том числе: капитальный ремонт дорог</t>
  </si>
  <si>
    <t>ОБЕСПЕЧЕНИЕ ПРОТИВОПОЖАРНОЙ БЕЗОПАСНОСТИ</t>
  </si>
  <si>
    <t>ОХРАНА ОКРУЖАЮЩЕЙ СРЕДЫ</t>
  </si>
  <si>
    <t>Природоохранные мероприятия</t>
  </si>
  <si>
    <t>443</t>
  </si>
  <si>
    <t>5230000</t>
  </si>
  <si>
    <t xml:space="preserve">в том числе: капитальный ремонт </t>
  </si>
  <si>
    <t>ДРУГИЕ ВОПРОСЫ В ОБЛАСТИ ОХРАНЫ ОКРУЖАЮЩЕЙ СРЕДЫ</t>
  </si>
  <si>
    <t>в том числе: ледокольная кампания</t>
  </si>
  <si>
    <t>Поддержка в сфере культуры, кинематографии и средств массовой информации</t>
  </si>
  <si>
    <t>Поддержка малого предпринимательства</t>
  </si>
  <si>
    <t>Члены законодательной (представительной) власти местного самоуправления</t>
  </si>
  <si>
    <t>Мероприятия по борьбе с беспризорностью, по опеке и попечительству</t>
  </si>
  <si>
    <t>5</t>
  </si>
  <si>
    <t>Реализация вопросов местного значения в области социальной политики</t>
  </si>
  <si>
    <t>5240000</t>
  </si>
  <si>
    <t>790</t>
  </si>
  <si>
    <t>791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</si>
  <si>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</si>
  <si>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</si>
  <si>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</si>
  <si>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Программа "Неотложные меры по совершенствованию скорой и неотложной медицинской помощи населению города Архангельска на 2004-2006 годы"</t>
  </si>
  <si>
    <t>Под-раз-дел</t>
  </si>
  <si>
    <t xml:space="preserve">Сумма, тыс. руб. </t>
  </si>
  <si>
    <t>Всего</t>
  </si>
  <si>
    <t>Мероприятия по организации оздоровительной кампании детей и подростков</t>
  </si>
  <si>
    <t xml:space="preserve">в т.ч.: пред-принима-тельская деятель-                                                            ность </t>
  </si>
  <si>
    <t>Специальные (коррекционные) учреждения</t>
  </si>
  <si>
    <t>Дома ребенка</t>
  </si>
  <si>
    <t>Субсидии</t>
  </si>
  <si>
    <t>Проведение мероприятий для детей и молодежи</t>
  </si>
  <si>
    <t>Оказание социальной помощи</t>
  </si>
  <si>
    <t>Целевая статья</t>
  </si>
  <si>
    <t xml:space="preserve">Вид рас-хо-дов </t>
  </si>
  <si>
    <t>Реализация государственных функций, связанных с общегосударственным управлением</t>
  </si>
  <si>
    <t>Финансовая поддержка на возвратной основе</t>
  </si>
  <si>
    <t>в том числе: бюджетный кредит МУП "Горбани"</t>
  </si>
  <si>
    <t>0920000</t>
  </si>
  <si>
    <t>520</t>
  </si>
  <si>
    <t>в том числе: подготовка и участие команды "Водник" (город Архангельск) в международных и российских соревнованиях по хоккею с мячом</t>
  </si>
  <si>
    <t>ФП</t>
  </si>
  <si>
    <t>Изменения за счет:</t>
  </si>
  <si>
    <t>366</t>
  </si>
  <si>
    <t>Отдельные мероприятия по другим видам транспорта</t>
  </si>
  <si>
    <t>Фонд софинансирования социальных расходов</t>
  </si>
  <si>
    <t>1020000</t>
  </si>
  <si>
    <t>410</t>
  </si>
  <si>
    <t>Федеральные целевые программы</t>
  </si>
  <si>
    <t>1000000</t>
  </si>
  <si>
    <t>Федеральные фонд регионального развития (Федеральная целевая программа "Сокращение различий в социально-экономическом развитии регионов Российской Федерации (2002-2010 годы и до 2015 года)")</t>
  </si>
  <si>
    <t>1005100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</si>
  <si>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</si>
  <si>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</si>
  <si>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</si>
  <si>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714</t>
  </si>
  <si>
    <t>СОЦИАЛЬНОЕ ОБСЛУЖИВАНИЕ НАСЕЛЕНИЯ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</si>
  <si>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</si>
  <si>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</si>
  <si>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Мероприятия в топливно-энергетической области</t>
  </si>
  <si>
    <t>322</t>
  </si>
  <si>
    <t>364</t>
  </si>
  <si>
    <t>Отдельные мероприятия в области морского и речного транспорта</t>
  </si>
  <si>
    <t>Отдельные мероприятия в сфере связи и информатики</t>
  </si>
  <si>
    <t>382</t>
  </si>
  <si>
    <t>Глава исполнительной власти местного самоуправления</t>
  </si>
  <si>
    <t>042</t>
  </si>
  <si>
    <t>-3000</t>
  </si>
  <si>
    <t>Федеральная целевая программа "Дети России" на 2003-2006 годы. Подпрограмма "Дети-инвалиды"</t>
  </si>
  <si>
    <t>1001301</t>
  </si>
  <si>
    <t>Классификации</t>
  </si>
  <si>
    <t>Государственная поддержка малого предпринимательства</t>
  </si>
  <si>
    <t>521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</si>
  <si>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</si>
  <si>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Государственная поддержка в сфере культуры, кинематографии и средств массовой информации</t>
  </si>
  <si>
    <t>453</t>
  </si>
  <si>
    <t>ФМ</t>
  </si>
  <si>
    <t>Передвижки</t>
  </si>
  <si>
    <t>в т.ч.: пред-прини-мат.</t>
  </si>
  <si>
    <t>Всего изменен.</t>
  </si>
  <si>
    <t xml:space="preserve">Всего </t>
  </si>
  <si>
    <t>Предупреждение и ликвидация последствий чрезвычайных ситуаций и стихийных бедствий природного и техногенного характера</t>
  </si>
  <si>
    <t>-1147</t>
  </si>
  <si>
    <t>1790</t>
  </si>
  <si>
    <t>СОЦИАЛЬНОЕ ОБЕСПЕЧЕНИЕ НАСЕЛЕНИЯ</t>
  </si>
  <si>
    <t>3884</t>
  </si>
  <si>
    <t>НАЦИОНАЛЬНАЯ БЕЗОПАСНОСТЬ И ПРАВООХРАНИТЕЛЬНАЯ ДЕЯТЕЛЬНОСТЬ</t>
  </si>
  <si>
    <t>Реализация государственных функций в области охраны окружающей среды</t>
  </si>
  <si>
    <t>ПРИЛОЖЕНИЕ № 3</t>
  </si>
  <si>
    <t>Процент исполнения</t>
  </si>
  <si>
    <t xml:space="preserve">в т.ч.: пред-прини-матель-ская деятель-                                                            ность </t>
  </si>
  <si>
    <t xml:space="preserve">ЖИЛИЩНО-КОММУНАЛЬНОЕ   ХОЗЯЙСТВО        </t>
  </si>
  <si>
    <t>Учреждения по внешкольной работе с детьми</t>
  </si>
  <si>
    <t>Мероприятия в области жилищного хозяйства по строительству, реконструкции и приобретению жилых домов</t>
  </si>
  <si>
    <t xml:space="preserve"> Распределение расходов городского бюджета за 2005 год по разделам, подразделам, целевым статьям и видам расходов функциональной классификации расходов бюджетов Российской Федерации</t>
  </si>
  <si>
    <t>Кассовое                                        исполнение                             (отчет),                                                       тыс. руб.</t>
  </si>
  <si>
    <t>Утв. бюджетные                                                  назначения                                                                                                                                      с изм. и доп.,                                     тыс. руб.</t>
  </si>
  <si>
    <t xml:space="preserve">от 22.03.2006  № 135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</si>
</sst>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1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b/>
      <sz val="11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thin"/>
      <bottom style="thin"/>
    </border>
    <border>
      <left style="hair">
        <color indexed="2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>
        <color indexed="23"/>
      </right>
      <top style="thin"/>
      <bottom style="hair"/>
    </border>
    <border>
      <left style="hair">
        <color indexed="23"/>
      </left>
      <right style="hair">
        <color indexed="23"/>
      </right>
      <top style="thin"/>
      <bottom style="hair"/>
    </border>
    <border>
      <left style="hair">
        <color indexed="2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>
        <color indexed="23"/>
      </right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>
        <color indexed="63"/>
      </right>
      <top style="hair"/>
      <bottom style="hair"/>
    </border>
    <border>
      <left style="thin"/>
      <right style="hair">
        <color indexed="2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>
        <color indexed="2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hair">
        <color indexed="2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>
        <color indexed="23"/>
      </right>
      <top style="hair"/>
      <bottom>
        <color indexed="63"/>
      </bottom>
    </border>
    <border>
      <left style="hair">
        <color indexed="2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49" fontId="8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Border="1" applyAlignment="1">
      <alignment/>
    </xf>
    <xf numFmtId="0" fontId="11" fillId="0" borderId="0" xfId="0" applyFont="1" applyAlignment="1">
      <alignment vertical="top" wrapText="1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right"/>
    </xf>
    <xf numFmtId="0" fontId="5" fillId="0" borderId="9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4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vertical="top" wrapText="1"/>
    </xf>
    <xf numFmtId="0" fontId="4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right"/>
    </xf>
    <xf numFmtId="3" fontId="9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3" fontId="2" fillId="0" borderId="20" xfId="0" applyNumberFormat="1" applyFont="1" applyFill="1" applyBorder="1" applyAlignment="1">
      <alignment horizontal="center" vertical="top" wrapText="1"/>
    </xf>
    <xf numFmtId="3" fontId="2" fillId="0" borderId="21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3" fontId="2" fillId="0" borderId="14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 vertical="top" wrapText="1"/>
    </xf>
    <xf numFmtId="3" fontId="2" fillId="0" borderId="14" xfId="0" applyNumberFormat="1" applyFont="1" applyBorder="1" applyAlignment="1">
      <alignment horizontal="center" vertical="top" wrapText="1"/>
    </xf>
    <xf numFmtId="3" fontId="2" fillId="0" borderId="18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49" fontId="8" fillId="0" borderId="0" xfId="0" applyNumberFormat="1" applyFont="1" applyAlignment="1">
      <alignment vertical="top"/>
    </xf>
    <xf numFmtId="0" fontId="2" fillId="0" borderId="22" xfId="0" applyFont="1" applyBorder="1" applyAlignment="1">
      <alignment horizontal="center" wrapText="1"/>
    </xf>
    <xf numFmtId="3" fontId="2" fillId="0" borderId="26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3" fontId="2" fillId="0" borderId="26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3" fontId="2" fillId="0" borderId="21" xfId="0" applyNumberFormat="1" applyFont="1" applyFill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12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3" fontId="13" fillId="0" borderId="18" xfId="0" applyNumberFormat="1" applyFont="1" applyBorder="1" applyAlignment="1">
      <alignment/>
    </xf>
    <xf numFmtId="3" fontId="9" fillId="0" borderId="19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9" fillId="0" borderId="18" xfId="0" applyNumberFormat="1" applyFont="1" applyBorder="1" applyAlignment="1">
      <alignment/>
    </xf>
    <xf numFmtId="0" fontId="9" fillId="0" borderId="19" xfId="0" applyFont="1" applyBorder="1" applyAlignment="1">
      <alignment/>
    </xf>
    <xf numFmtId="3" fontId="9" fillId="0" borderId="13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/>
    </xf>
    <xf numFmtId="3" fontId="12" fillId="0" borderId="19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 horizontal="right"/>
    </xf>
    <xf numFmtId="3" fontId="12" fillId="0" borderId="18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18" xfId="0" applyNumberFormat="1" applyFont="1" applyBorder="1" applyAlignment="1">
      <alignment horizontal="right"/>
    </xf>
    <xf numFmtId="49" fontId="9" fillId="0" borderId="19" xfId="0" applyNumberFormat="1" applyFont="1" applyBorder="1" applyAlignment="1">
      <alignment/>
    </xf>
    <xf numFmtId="49" fontId="9" fillId="0" borderId="18" xfId="0" applyNumberFormat="1" applyFont="1" applyBorder="1" applyAlignment="1">
      <alignment horizontal="right"/>
    </xf>
    <xf numFmtId="49" fontId="9" fillId="0" borderId="19" xfId="0" applyNumberFormat="1" applyFont="1" applyBorder="1" applyAlignment="1">
      <alignment horizontal="right"/>
    </xf>
    <xf numFmtId="3" fontId="9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/>
    </xf>
    <xf numFmtId="0" fontId="9" fillId="0" borderId="19" xfId="0" applyFont="1" applyBorder="1" applyAlignment="1">
      <alignment/>
    </xf>
    <xf numFmtId="3" fontId="9" fillId="0" borderId="13" xfId="0" applyNumberFormat="1" applyFont="1" applyBorder="1" applyAlignment="1">
      <alignment/>
    </xf>
    <xf numFmtId="0" fontId="9" fillId="0" borderId="18" xfId="0" applyFont="1" applyBorder="1" applyAlignment="1">
      <alignment/>
    </xf>
    <xf numFmtId="3" fontId="12" fillId="0" borderId="18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wrapText="1"/>
    </xf>
    <xf numFmtId="3" fontId="12" fillId="0" borderId="19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8" xfId="0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1" xfId="0" applyNumberFormat="1" applyFont="1" applyBorder="1" applyAlignment="1">
      <alignment horizontal="center" wrapText="1"/>
    </xf>
    <xf numFmtId="3" fontId="9" fillId="0" borderId="19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0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/>
    </xf>
    <xf numFmtId="0" fontId="9" fillId="0" borderId="27" xfId="0" applyFont="1" applyBorder="1" applyAlignment="1">
      <alignment horizontal="center" wrapText="1"/>
    </xf>
    <xf numFmtId="49" fontId="9" fillId="0" borderId="27" xfId="0" applyNumberFormat="1" applyFont="1" applyBorder="1" applyAlignment="1">
      <alignment horizontal="center" wrapText="1"/>
    </xf>
    <xf numFmtId="49" fontId="9" fillId="0" borderId="28" xfId="0" applyNumberFormat="1" applyFont="1" applyBorder="1" applyAlignment="1">
      <alignment horizontal="center" wrapText="1"/>
    </xf>
    <xf numFmtId="3" fontId="9" fillId="0" borderId="29" xfId="0" applyNumberFormat="1" applyFont="1" applyBorder="1" applyAlignment="1">
      <alignment/>
    </xf>
    <xf numFmtId="3" fontId="9" fillId="0" borderId="30" xfId="0" applyNumberFormat="1" applyFont="1" applyBorder="1" applyAlignment="1">
      <alignment horizontal="right"/>
    </xf>
    <xf numFmtId="3" fontId="9" fillId="0" borderId="31" xfId="0" applyNumberFormat="1" applyFont="1" applyBorder="1" applyAlignment="1">
      <alignment horizontal="right"/>
    </xf>
    <xf numFmtId="3" fontId="9" fillId="0" borderId="29" xfId="0" applyNumberFormat="1" applyFont="1" applyBorder="1" applyAlignment="1">
      <alignment/>
    </xf>
    <xf numFmtId="0" fontId="9" fillId="0" borderId="30" xfId="0" applyFont="1" applyBorder="1" applyAlignment="1">
      <alignment/>
    </xf>
    <xf numFmtId="3" fontId="9" fillId="0" borderId="31" xfId="0" applyNumberFormat="1" applyFont="1" applyBorder="1" applyAlignment="1">
      <alignment/>
    </xf>
    <xf numFmtId="0" fontId="9" fillId="0" borderId="29" xfId="0" applyFont="1" applyBorder="1" applyAlignment="1">
      <alignment/>
    </xf>
    <xf numFmtId="3" fontId="9" fillId="0" borderId="30" xfId="0" applyNumberFormat="1" applyFont="1" applyBorder="1" applyAlignment="1">
      <alignment/>
    </xf>
    <xf numFmtId="49" fontId="9" fillId="0" borderId="2" xfId="0" applyNumberFormat="1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49" fontId="9" fillId="0" borderId="3" xfId="0" applyNumberFormat="1" applyFont="1" applyBorder="1" applyAlignment="1">
      <alignment horizontal="right" wrapText="1"/>
    </xf>
    <xf numFmtId="3" fontId="12" fillId="0" borderId="14" xfId="0" applyNumberFormat="1" applyFont="1" applyBorder="1" applyAlignment="1">
      <alignment/>
    </xf>
    <xf numFmtId="3" fontId="12" fillId="0" borderId="15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4" xfId="0" applyNumberFormat="1" applyFont="1" applyBorder="1" applyAlignment="1">
      <alignment/>
    </xf>
    <xf numFmtId="0" fontId="14" fillId="0" borderId="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49" fontId="15" fillId="0" borderId="10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8" xfId="0" applyFont="1" applyBorder="1" applyAlignment="1">
      <alignment/>
    </xf>
    <xf numFmtId="167" fontId="9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49" fontId="9" fillId="0" borderId="33" xfId="0" applyNumberFormat="1" applyFont="1" applyBorder="1" applyAlignment="1">
      <alignment horizontal="center" wrapText="1"/>
    </xf>
    <xf numFmtId="167" fontId="12" fillId="0" borderId="18" xfId="0" applyNumberFormat="1" applyFont="1" applyBorder="1" applyAlignment="1">
      <alignment/>
    </xf>
    <xf numFmtId="167" fontId="12" fillId="0" borderId="19" xfId="0" applyNumberFormat="1" applyFont="1" applyBorder="1" applyAlignment="1">
      <alignment/>
    </xf>
    <xf numFmtId="167" fontId="9" fillId="0" borderId="19" xfId="0" applyNumberFormat="1" applyFont="1" applyBorder="1" applyAlignment="1">
      <alignment/>
    </xf>
    <xf numFmtId="167" fontId="2" fillId="0" borderId="18" xfId="0" applyNumberFormat="1" applyFont="1" applyBorder="1" applyAlignment="1">
      <alignment/>
    </xf>
    <xf numFmtId="167" fontId="2" fillId="0" borderId="19" xfId="0" applyNumberFormat="1" applyFont="1" applyBorder="1" applyAlignment="1">
      <alignment/>
    </xf>
    <xf numFmtId="167" fontId="9" fillId="0" borderId="29" xfId="0" applyNumberFormat="1" applyFont="1" applyBorder="1" applyAlignment="1">
      <alignment/>
    </xf>
    <xf numFmtId="167" fontId="9" fillId="0" borderId="30" xfId="0" applyNumberFormat="1" applyFont="1" applyBorder="1" applyAlignment="1">
      <alignment/>
    </xf>
    <xf numFmtId="167" fontId="12" fillId="0" borderId="14" xfId="0" applyNumberFormat="1" applyFont="1" applyBorder="1" applyAlignment="1">
      <alignment/>
    </xf>
    <xf numFmtId="167" fontId="12" fillId="0" borderId="15" xfId="0" applyNumberFormat="1" applyFont="1" applyBorder="1" applyAlignment="1">
      <alignment/>
    </xf>
    <xf numFmtId="0" fontId="16" fillId="0" borderId="9" xfId="0" applyFont="1" applyBorder="1" applyAlignment="1">
      <alignment vertical="top" wrapText="1"/>
    </xf>
    <xf numFmtId="167" fontId="5" fillId="0" borderId="19" xfId="0" applyNumberFormat="1" applyFont="1" applyBorder="1" applyAlignment="1">
      <alignment/>
    </xf>
    <xf numFmtId="0" fontId="16" fillId="0" borderId="9" xfId="0" applyFont="1" applyBorder="1" applyAlignment="1">
      <alignment vertical="top" wrapText="1"/>
    </xf>
    <xf numFmtId="49" fontId="17" fillId="0" borderId="0" xfId="0" applyNumberFormat="1" applyFont="1" applyAlignment="1">
      <alignment/>
    </xf>
    <xf numFmtId="0" fontId="18" fillId="0" borderId="0" xfId="0" applyFont="1" applyAlignment="1">
      <alignment/>
    </xf>
    <xf numFmtId="49" fontId="1" fillId="0" borderId="0" xfId="0" applyNumberFormat="1" applyFont="1" applyAlignment="1">
      <alignment vertical="top"/>
    </xf>
    <xf numFmtId="3" fontId="5" fillId="0" borderId="15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3" fontId="2" fillId="0" borderId="4" xfId="0" applyNumberFormat="1" applyFont="1" applyFill="1" applyBorder="1" applyAlignment="1">
      <alignment horizontal="center" vertical="top" wrapText="1"/>
    </xf>
    <xf numFmtId="3" fontId="2" fillId="0" borderId="34" xfId="0" applyNumberFormat="1" applyFont="1" applyFill="1" applyBorder="1" applyAlignment="1">
      <alignment horizontal="center" vertical="top" wrapText="1"/>
    </xf>
    <xf numFmtId="3" fontId="2" fillId="0" borderId="35" xfId="0" applyNumberFormat="1" applyFont="1" applyFill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 wrapText="1"/>
    </xf>
    <xf numFmtId="3" fontId="2" fillId="0" borderId="4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3" fontId="2" fillId="0" borderId="38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6" fillId="0" borderId="39" xfId="0" applyFont="1" applyBorder="1" applyAlignment="1">
      <alignment vertical="top" wrapText="1"/>
    </xf>
    <xf numFmtId="0" fontId="16" fillId="0" borderId="40" xfId="0" applyFont="1" applyBorder="1" applyAlignment="1">
      <alignment vertical="top" wrapText="1"/>
    </xf>
    <xf numFmtId="0" fontId="9" fillId="0" borderId="10" xfId="0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vertical="top" wrapText="1"/>
    </xf>
    <xf numFmtId="49" fontId="2" fillId="0" borderId="42" xfId="0" applyNumberFormat="1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49" fontId="2" fillId="0" borderId="43" xfId="0" applyNumberFormat="1" applyFont="1" applyBorder="1" applyAlignment="1">
      <alignment horizontal="center" vertical="top" wrapText="1"/>
    </xf>
    <xf numFmtId="49" fontId="2" fillId="0" borderId="44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0"/>
  <sheetViews>
    <sheetView tabSelected="1" zoomScale="80" zoomScaleNormal="80" workbookViewId="0" topLeftCell="A1">
      <selection activeCell="R9" sqref="R9:S9"/>
    </sheetView>
  </sheetViews>
  <sheetFormatPr defaultColWidth="9.00390625" defaultRowHeight="12.75"/>
  <cols>
    <col min="1" max="1" width="38.00390625" style="4" customWidth="1"/>
    <col min="2" max="2" width="3.75390625" style="2" customWidth="1"/>
    <col min="3" max="3" width="4.25390625" style="2" customWidth="1"/>
    <col min="4" max="4" width="8.625" style="0" customWidth="1"/>
    <col min="5" max="5" width="4.375" style="2" customWidth="1"/>
    <col min="6" max="6" width="10.75390625" style="12" hidden="1" customWidth="1"/>
    <col min="7" max="8" width="8.875" style="14" hidden="1" customWidth="1"/>
    <col min="9" max="9" width="8.875" style="15" hidden="1" customWidth="1"/>
    <col min="10" max="10" width="7.625" style="0" hidden="1" customWidth="1"/>
    <col min="11" max="11" width="7.375" style="12" hidden="1" customWidth="1"/>
    <col min="12" max="12" width="9.25390625" style="0" hidden="1" customWidth="1"/>
    <col min="13" max="13" width="8.875" style="0" hidden="1" customWidth="1"/>
    <col min="14" max="14" width="9.125" style="0" hidden="1" customWidth="1"/>
    <col min="15" max="15" width="8.875" style="0" hidden="1" customWidth="1"/>
    <col min="16" max="16" width="9.375" style="21" customWidth="1"/>
    <col min="17" max="17" width="7.75390625" style="21" customWidth="1"/>
    <col min="18" max="18" width="9.375" style="0" customWidth="1"/>
    <col min="19" max="19" width="7.25390625" style="0" customWidth="1"/>
    <col min="20" max="20" width="6.00390625" style="0" customWidth="1"/>
    <col min="21" max="21" width="6.375" style="0" customWidth="1"/>
  </cols>
  <sheetData>
    <row r="1" spans="1:18" ht="16.5">
      <c r="A1" s="3"/>
      <c r="B1" s="5"/>
      <c r="C1" s="5"/>
      <c r="D1" s="5"/>
      <c r="E1" s="1"/>
      <c r="F1" s="10"/>
      <c r="R1" s="196" t="s">
        <v>219</v>
      </c>
    </row>
    <row r="2" spans="1:18" ht="12" customHeight="1">
      <c r="A2" s="3"/>
      <c r="B2" s="5"/>
      <c r="C2" s="5"/>
      <c r="D2" s="5"/>
      <c r="E2" s="1"/>
      <c r="F2" s="10"/>
      <c r="R2" s="197"/>
    </row>
    <row r="3" spans="1:18" ht="16.5" customHeight="1">
      <c r="A3" s="3"/>
      <c r="B3" s="1"/>
      <c r="C3" s="1"/>
      <c r="D3" s="70"/>
      <c r="E3" s="1"/>
      <c r="F3" s="10"/>
      <c r="R3" s="198" t="s">
        <v>8</v>
      </c>
    </row>
    <row r="4" spans="1:18" ht="18.75" customHeight="1">
      <c r="A4" s="3"/>
      <c r="B4" s="1"/>
      <c r="C4" s="1"/>
      <c r="D4" s="70"/>
      <c r="E4" s="1"/>
      <c r="F4" s="10"/>
      <c r="R4" s="198" t="s">
        <v>9</v>
      </c>
    </row>
    <row r="5" spans="1:18" ht="16.5">
      <c r="A5" s="3"/>
      <c r="B5" s="1"/>
      <c r="C5" s="1"/>
      <c r="D5" s="70"/>
      <c r="E5" s="1"/>
      <c r="F5" s="10"/>
      <c r="R5" s="198" t="s">
        <v>228</v>
      </c>
    </row>
    <row r="6" spans="1:8" ht="15" customHeight="1">
      <c r="A6" s="209"/>
      <c r="B6" s="209"/>
      <c r="C6" s="209"/>
      <c r="D6" s="209"/>
      <c r="E6" s="209"/>
      <c r="F6" s="209"/>
      <c r="G6" s="209"/>
      <c r="H6" s="16"/>
    </row>
    <row r="7" spans="1:21" s="13" customFormat="1" ht="34.5" customHeight="1">
      <c r="A7" s="200" t="s">
        <v>225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</row>
    <row r="8" spans="1:6" ht="13.5" customHeight="1">
      <c r="A8" s="6"/>
      <c r="B8" s="7"/>
      <c r="C8" s="7"/>
      <c r="D8" s="7"/>
      <c r="E8" s="7"/>
      <c r="F8" s="11"/>
    </row>
    <row r="9" spans="1:21" ht="54.75" customHeight="1">
      <c r="A9" s="204" t="s">
        <v>0</v>
      </c>
      <c r="B9" s="215" t="s">
        <v>101</v>
      </c>
      <c r="C9" s="215" t="s">
        <v>154</v>
      </c>
      <c r="D9" s="217" t="s">
        <v>164</v>
      </c>
      <c r="E9" s="219" t="s">
        <v>165</v>
      </c>
      <c r="F9" s="202" t="s">
        <v>155</v>
      </c>
      <c r="G9" s="203"/>
      <c r="H9" s="202" t="s">
        <v>173</v>
      </c>
      <c r="I9" s="210"/>
      <c r="J9" s="210"/>
      <c r="K9" s="210"/>
      <c r="L9" s="210"/>
      <c r="M9" s="203"/>
      <c r="N9" s="202" t="s">
        <v>210</v>
      </c>
      <c r="O9" s="203"/>
      <c r="P9" s="201" t="s">
        <v>227</v>
      </c>
      <c r="Q9" s="201"/>
      <c r="R9" s="207" t="s">
        <v>226</v>
      </c>
      <c r="S9" s="207"/>
      <c r="T9" s="208" t="s">
        <v>220</v>
      </c>
      <c r="U9" s="208"/>
    </row>
    <row r="10" spans="1:21" ht="93.75" customHeight="1">
      <c r="A10" s="205"/>
      <c r="B10" s="216"/>
      <c r="C10" s="216"/>
      <c r="D10" s="218"/>
      <c r="E10" s="220"/>
      <c r="F10" s="56" t="s">
        <v>156</v>
      </c>
      <c r="G10" s="57" t="s">
        <v>158</v>
      </c>
      <c r="H10" s="72" t="s">
        <v>172</v>
      </c>
      <c r="I10" s="202" t="s">
        <v>201</v>
      </c>
      <c r="J10" s="203"/>
      <c r="K10" s="74" t="s">
        <v>207</v>
      </c>
      <c r="L10" s="202" t="s">
        <v>208</v>
      </c>
      <c r="M10" s="203"/>
      <c r="N10" s="56" t="s">
        <v>211</v>
      </c>
      <c r="O10" s="76" t="s">
        <v>209</v>
      </c>
      <c r="P10" s="56" t="s">
        <v>156</v>
      </c>
      <c r="Q10" s="199" t="s">
        <v>221</v>
      </c>
      <c r="R10" s="56" t="s">
        <v>156</v>
      </c>
      <c r="S10" s="199" t="s">
        <v>221</v>
      </c>
      <c r="T10" s="56" t="s">
        <v>156</v>
      </c>
      <c r="U10" s="199" t="s">
        <v>221</v>
      </c>
    </row>
    <row r="11" spans="1:21" ht="13.5" customHeight="1">
      <c r="A11" s="71">
        <v>1</v>
      </c>
      <c r="B11" s="18">
        <v>2</v>
      </c>
      <c r="C11" s="18" t="s">
        <v>120</v>
      </c>
      <c r="D11" s="17">
        <v>4</v>
      </c>
      <c r="E11" s="19" t="s">
        <v>145</v>
      </c>
      <c r="F11" s="47">
        <v>6</v>
      </c>
      <c r="G11" s="48">
        <v>7</v>
      </c>
      <c r="H11" s="22">
        <v>8</v>
      </c>
      <c r="I11" s="61">
        <v>9</v>
      </c>
      <c r="J11" s="62">
        <v>10</v>
      </c>
      <c r="K11" s="65">
        <v>11</v>
      </c>
      <c r="L11" s="66">
        <v>12</v>
      </c>
      <c r="M11" s="62">
        <v>13</v>
      </c>
      <c r="N11" s="66">
        <v>14</v>
      </c>
      <c r="O11" s="62">
        <v>15</v>
      </c>
      <c r="P11" s="63">
        <v>6</v>
      </c>
      <c r="Q11" s="64">
        <v>7</v>
      </c>
      <c r="R11" s="61">
        <v>8</v>
      </c>
      <c r="S11" s="75">
        <v>9</v>
      </c>
      <c r="T11" s="61">
        <v>10</v>
      </c>
      <c r="U11" s="75">
        <v>11</v>
      </c>
    </row>
    <row r="12" spans="1:21" ht="12.75" customHeight="1">
      <c r="A12" s="23"/>
      <c r="B12" s="25"/>
      <c r="C12" s="25"/>
      <c r="D12" s="24"/>
      <c r="E12" s="26"/>
      <c r="F12" s="49"/>
      <c r="G12" s="50"/>
      <c r="H12" s="27"/>
      <c r="I12" s="54"/>
      <c r="J12" s="55"/>
      <c r="K12" s="68"/>
      <c r="L12" s="59"/>
      <c r="M12" s="60"/>
      <c r="N12" s="59"/>
      <c r="O12" s="60"/>
      <c r="P12" s="59"/>
      <c r="Q12" s="60"/>
      <c r="R12" s="77"/>
      <c r="S12" s="78"/>
      <c r="T12" s="77"/>
      <c r="U12" s="78"/>
    </row>
    <row r="13" spans="1:21" ht="15" customHeight="1" hidden="1">
      <c r="A13" s="212" t="s">
        <v>12</v>
      </c>
      <c r="B13" s="79"/>
      <c r="C13" s="79"/>
      <c r="D13" s="214"/>
      <c r="E13" s="206"/>
      <c r="F13" s="81"/>
      <c r="G13" s="82"/>
      <c r="H13" s="83"/>
      <c r="I13" s="84"/>
      <c r="J13" s="85"/>
      <c r="K13" s="86"/>
      <c r="L13" s="87"/>
      <c r="M13" s="85"/>
      <c r="N13" s="87"/>
      <c r="O13" s="85"/>
      <c r="P13" s="87"/>
      <c r="Q13" s="85"/>
      <c r="R13" s="88"/>
      <c r="S13" s="89"/>
      <c r="T13" s="88"/>
      <c r="U13" s="89"/>
    </row>
    <row r="14" spans="1:21" ht="15" customHeight="1">
      <c r="A14" s="213"/>
      <c r="B14" s="90" t="s">
        <v>102</v>
      </c>
      <c r="C14" s="90"/>
      <c r="D14" s="214"/>
      <c r="E14" s="206"/>
      <c r="F14" s="91">
        <f>F15+F19+F25+F34+F38+F43+F47+F51</f>
        <v>248453</v>
      </c>
      <c r="G14" s="92">
        <v>3023</v>
      </c>
      <c r="H14" s="93"/>
      <c r="I14" s="94">
        <f>I15+I19+I25+I30+I38+I43+I47+I51</f>
        <v>11000</v>
      </c>
      <c r="J14" s="95">
        <f>J15+J19+J25+J30+J38+J43+J47+J51</f>
        <v>-1700</v>
      </c>
      <c r="K14" s="96">
        <f>K15+K19+K25+K30+K38+K43+K47+K51</f>
        <v>-1171</v>
      </c>
      <c r="L14" s="94">
        <f>L15+L19+L25+L30+L38+L43+L47+L51</f>
        <v>-11960</v>
      </c>
      <c r="M14" s="94">
        <f>M15+M19+M25+M30+M38+M43+M47+M51</f>
        <v>1790</v>
      </c>
      <c r="N14" s="94">
        <f>H14+I14+K14+L14</f>
        <v>-2131</v>
      </c>
      <c r="O14" s="95">
        <f>J14+M14</f>
        <v>90</v>
      </c>
      <c r="P14" s="94">
        <f>P19+P25+P30+P38+P43+P47+P51</f>
        <v>244216</v>
      </c>
      <c r="Q14" s="95">
        <f>G14+O14</f>
        <v>3113</v>
      </c>
      <c r="R14" s="110">
        <f>R19+R25+R30+R38+R43+R47+R51</f>
        <v>225644</v>
      </c>
      <c r="S14" s="182">
        <f>S25+S51</f>
        <v>1781</v>
      </c>
      <c r="T14" s="184">
        <f>R14/P14*100</f>
        <v>92.39525665804042</v>
      </c>
      <c r="U14" s="185">
        <f>S14/Q14*100</f>
        <v>57.21169290073884</v>
      </c>
    </row>
    <row r="15" spans="1:21" ht="39" customHeight="1" hidden="1">
      <c r="A15" s="28" t="s">
        <v>13</v>
      </c>
      <c r="B15" s="35" t="s">
        <v>102</v>
      </c>
      <c r="C15" s="35" t="s">
        <v>103</v>
      </c>
      <c r="D15" s="80"/>
      <c r="E15" s="36"/>
      <c r="F15" s="51">
        <f>F17</f>
        <v>1580</v>
      </c>
      <c r="G15" s="82"/>
      <c r="H15" s="83"/>
      <c r="I15" s="84">
        <f>I16</f>
        <v>-1580</v>
      </c>
      <c r="J15" s="85"/>
      <c r="K15" s="86"/>
      <c r="L15" s="87"/>
      <c r="M15" s="85"/>
      <c r="N15" s="84">
        <f aca="true" t="shared" si="0" ref="N15:N78">H15+I15+K15+L15</f>
        <v>-1580</v>
      </c>
      <c r="O15" s="97"/>
      <c r="P15" s="84">
        <f aca="true" t="shared" si="1" ref="P15:P78">F15+N15</f>
        <v>0</v>
      </c>
      <c r="Q15" s="97"/>
      <c r="R15" s="106"/>
      <c r="S15" s="111"/>
      <c r="T15" s="177"/>
      <c r="U15" s="186"/>
    </row>
    <row r="16" spans="1:21" ht="18.75" customHeight="1" hidden="1">
      <c r="A16" s="41" t="s">
        <v>56</v>
      </c>
      <c r="B16" s="35" t="s">
        <v>102</v>
      </c>
      <c r="C16" s="35" t="s">
        <v>103</v>
      </c>
      <c r="D16" s="35" t="s">
        <v>97</v>
      </c>
      <c r="E16" s="36"/>
      <c r="F16" s="51">
        <f>F17</f>
        <v>1580</v>
      </c>
      <c r="G16" s="82"/>
      <c r="H16" s="83"/>
      <c r="I16" s="84">
        <f>I17</f>
        <v>-1580</v>
      </c>
      <c r="J16" s="85"/>
      <c r="K16" s="86"/>
      <c r="L16" s="87"/>
      <c r="M16" s="85"/>
      <c r="N16" s="84">
        <f t="shared" si="0"/>
        <v>-1580</v>
      </c>
      <c r="O16" s="97"/>
      <c r="P16" s="84">
        <f t="shared" si="1"/>
        <v>0</v>
      </c>
      <c r="Q16" s="97"/>
      <c r="R16" s="106"/>
      <c r="S16" s="111"/>
      <c r="T16" s="177"/>
      <c r="U16" s="186"/>
    </row>
    <row r="17" spans="1:21" ht="33.75" customHeight="1" hidden="1">
      <c r="A17" s="32" t="s">
        <v>66</v>
      </c>
      <c r="B17" s="35" t="s">
        <v>102</v>
      </c>
      <c r="C17" s="35" t="s">
        <v>103</v>
      </c>
      <c r="D17" s="35" t="s">
        <v>97</v>
      </c>
      <c r="E17" s="36" t="s">
        <v>39</v>
      </c>
      <c r="F17" s="51">
        <v>1580</v>
      </c>
      <c r="G17" s="82"/>
      <c r="H17" s="83"/>
      <c r="I17" s="84">
        <v>-1580</v>
      </c>
      <c r="J17" s="85"/>
      <c r="K17" s="86"/>
      <c r="L17" s="87"/>
      <c r="M17" s="85"/>
      <c r="N17" s="84">
        <f t="shared" si="0"/>
        <v>-1580</v>
      </c>
      <c r="O17" s="97"/>
      <c r="P17" s="84">
        <f t="shared" si="1"/>
        <v>0</v>
      </c>
      <c r="Q17" s="97"/>
      <c r="R17" s="106"/>
      <c r="S17" s="111"/>
      <c r="T17" s="177"/>
      <c r="U17" s="186"/>
    </row>
    <row r="18" spans="1:21" ht="12" customHeight="1" hidden="1">
      <c r="A18" s="32"/>
      <c r="B18" s="35"/>
      <c r="C18" s="35"/>
      <c r="D18" s="35"/>
      <c r="E18" s="36"/>
      <c r="F18" s="51"/>
      <c r="G18" s="82"/>
      <c r="H18" s="83"/>
      <c r="I18" s="84"/>
      <c r="J18" s="85"/>
      <c r="K18" s="86"/>
      <c r="L18" s="87"/>
      <c r="M18" s="85"/>
      <c r="N18" s="84"/>
      <c r="O18" s="97"/>
      <c r="P18" s="84"/>
      <c r="Q18" s="97"/>
      <c r="R18" s="106"/>
      <c r="S18" s="111"/>
      <c r="T18" s="177"/>
      <c r="U18" s="186"/>
    </row>
    <row r="19" spans="1:21" ht="50.25" customHeight="1">
      <c r="A19" s="73" t="s">
        <v>14</v>
      </c>
      <c r="B19" s="35" t="s">
        <v>102</v>
      </c>
      <c r="C19" s="35" t="s">
        <v>104</v>
      </c>
      <c r="D19" s="35"/>
      <c r="E19" s="36"/>
      <c r="F19" s="51">
        <f>F21+F22+F23</f>
        <v>8490</v>
      </c>
      <c r="G19" s="82"/>
      <c r="H19" s="83"/>
      <c r="I19" s="84"/>
      <c r="J19" s="85"/>
      <c r="K19" s="86"/>
      <c r="L19" s="87">
        <f>L20</f>
        <v>-880</v>
      </c>
      <c r="M19" s="85"/>
      <c r="N19" s="84">
        <f t="shared" si="0"/>
        <v>-880</v>
      </c>
      <c r="O19" s="97"/>
      <c r="P19" s="84">
        <f t="shared" si="1"/>
        <v>7610</v>
      </c>
      <c r="Q19" s="97"/>
      <c r="R19" s="106">
        <f>R20</f>
        <v>7486</v>
      </c>
      <c r="S19" s="111"/>
      <c r="T19" s="177">
        <f>R19/P19*100</f>
        <v>98.37056504599212</v>
      </c>
      <c r="U19" s="186"/>
    </row>
    <row r="20" spans="1:21" ht="32.25" customHeight="1">
      <c r="A20" s="160" t="s">
        <v>56</v>
      </c>
      <c r="B20" s="35" t="s">
        <v>102</v>
      </c>
      <c r="C20" s="35" t="s">
        <v>104</v>
      </c>
      <c r="D20" s="35" t="s">
        <v>97</v>
      </c>
      <c r="E20" s="36"/>
      <c r="F20" s="51">
        <f>F21+F22+F23</f>
        <v>8490</v>
      </c>
      <c r="G20" s="82"/>
      <c r="H20" s="83"/>
      <c r="I20" s="84"/>
      <c r="J20" s="85"/>
      <c r="K20" s="86"/>
      <c r="L20" s="87">
        <f>L21+L22+L23</f>
        <v>-880</v>
      </c>
      <c r="M20" s="85"/>
      <c r="N20" s="84">
        <f t="shared" si="0"/>
        <v>-880</v>
      </c>
      <c r="O20" s="97"/>
      <c r="P20" s="84">
        <f t="shared" si="1"/>
        <v>7610</v>
      </c>
      <c r="Q20" s="97"/>
      <c r="R20" s="106">
        <f>R21+R22+R23</f>
        <v>7486</v>
      </c>
      <c r="S20" s="111"/>
      <c r="T20" s="177">
        <f aca="true" t="shared" si="2" ref="T20:T83">R20/P20*100</f>
        <v>98.37056504599212</v>
      </c>
      <c r="U20" s="186"/>
    </row>
    <row r="21" spans="1:21" ht="15.75" customHeight="1">
      <c r="A21" s="34" t="s">
        <v>57</v>
      </c>
      <c r="B21" s="35" t="s">
        <v>102</v>
      </c>
      <c r="C21" s="35" t="s">
        <v>104</v>
      </c>
      <c r="D21" s="35" t="s">
        <v>97</v>
      </c>
      <c r="E21" s="36" t="s">
        <v>40</v>
      </c>
      <c r="F21" s="51">
        <v>4320</v>
      </c>
      <c r="G21" s="82"/>
      <c r="H21" s="83"/>
      <c r="I21" s="84"/>
      <c r="J21" s="85"/>
      <c r="K21" s="86"/>
      <c r="L21" s="87">
        <v>1217</v>
      </c>
      <c r="M21" s="85"/>
      <c r="N21" s="84">
        <f t="shared" si="0"/>
        <v>1217</v>
      </c>
      <c r="O21" s="97"/>
      <c r="P21" s="84">
        <f t="shared" si="1"/>
        <v>5537</v>
      </c>
      <c r="Q21" s="97"/>
      <c r="R21" s="106">
        <v>5482</v>
      </c>
      <c r="S21" s="111"/>
      <c r="T21" s="177">
        <f t="shared" si="2"/>
        <v>99.00668231894528</v>
      </c>
      <c r="U21" s="186"/>
    </row>
    <row r="22" spans="1:21" ht="30.75" customHeight="1">
      <c r="A22" s="161" t="s">
        <v>67</v>
      </c>
      <c r="B22" s="35" t="s">
        <v>102</v>
      </c>
      <c r="C22" s="35" t="s">
        <v>104</v>
      </c>
      <c r="D22" s="35" t="s">
        <v>97</v>
      </c>
      <c r="E22" s="36" t="s">
        <v>41</v>
      </c>
      <c r="F22" s="51">
        <v>1160</v>
      </c>
      <c r="G22" s="82"/>
      <c r="H22" s="83"/>
      <c r="I22" s="84"/>
      <c r="J22" s="85"/>
      <c r="K22" s="86"/>
      <c r="L22" s="87">
        <v>-907</v>
      </c>
      <c r="M22" s="85"/>
      <c r="N22" s="84">
        <f t="shared" si="0"/>
        <v>-907</v>
      </c>
      <c r="O22" s="97"/>
      <c r="P22" s="84">
        <f t="shared" si="1"/>
        <v>253</v>
      </c>
      <c r="Q22" s="97"/>
      <c r="R22" s="106">
        <v>209</v>
      </c>
      <c r="S22" s="111"/>
      <c r="T22" s="177">
        <f t="shared" si="2"/>
        <v>82.6086956521739</v>
      </c>
      <c r="U22" s="186"/>
    </row>
    <row r="23" spans="1:21" ht="47.25" customHeight="1">
      <c r="A23" s="34" t="s">
        <v>143</v>
      </c>
      <c r="B23" s="35" t="s">
        <v>102</v>
      </c>
      <c r="C23" s="35" t="s">
        <v>104</v>
      </c>
      <c r="D23" s="35" t="s">
        <v>97</v>
      </c>
      <c r="E23" s="36" t="s">
        <v>42</v>
      </c>
      <c r="F23" s="51">
        <v>3010</v>
      </c>
      <c r="G23" s="82"/>
      <c r="H23" s="83"/>
      <c r="I23" s="84"/>
      <c r="J23" s="85"/>
      <c r="K23" s="86"/>
      <c r="L23" s="87">
        <v>-1190</v>
      </c>
      <c r="M23" s="85"/>
      <c r="N23" s="84">
        <f t="shared" si="0"/>
        <v>-1190</v>
      </c>
      <c r="O23" s="97"/>
      <c r="P23" s="84">
        <f t="shared" si="1"/>
        <v>1820</v>
      </c>
      <c r="Q23" s="97"/>
      <c r="R23" s="106">
        <v>1795</v>
      </c>
      <c r="S23" s="111"/>
      <c r="T23" s="177">
        <f t="shared" si="2"/>
        <v>98.62637362637363</v>
      </c>
      <c r="U23" s="186"/>
    </row>
    <row r="24" spans="1:21" ht="12" customHeight="1">
      <c r="A24" s="31"/>
      <c r="B24" s="35"/>
      <c r="C24" s="35"/>
      <c r="D24" s="35"/>
      <c r="E24" s="36"/>
      <c r="F24" s="51"/>
      <c r="G24" s="82"/>
      <c r="H24" s="83"/>
      <c r="I24" s="84"/>
      <c r="J24" s="85"/>
      <c r="K24" s="86"/>
      <c r="L24" s="87"/>
      <c r="M24" s="85"/>
      <c r="N24" s="94"/>
      <c r="O24" s="97"/>
      <c r="P24" s="84"/>
      <c r="Q24" s="97"/>
      <c r="R24" s="106"/>
      <c r="S24" s="111"/>
      <c r="T24" s="177"/>
      <c r="U24" s="186"/>
    </row>
    <row r="25" spans="1:21" ht="63" customHeight="1">
      <c r="A25" s="33" t="s">
        <v>15</v>
      </c>
      <c r="B25" s="35" t="s">
        <v>102</v>
      </c>
      <c r="C25" s="35" t="s">
        <v>105</v>
      </c>
      <c r="D25" s="80"/>
      <c r="E25" s="36"/>
      <c r="F25" s="51">
        <f>F27</f>
        <v>107495</v>
      </c>
      <c r="G25" s="82"/>
      <c r="H25" s="83"/>
      <c r="I25" s="84">
        <f>I26</f>
        <v>-2275</v>
      </c>
      <c r="J25" s="85">
        <f>J26</f>
        <v>1300</v>
      </c>
      <c r="K25" s="86"/>
      <c r="L25" s="87">
        <f>L26</f>
        <v>1909</v>
      </c>
      <c r="M25" s="85"/>
      <c r="N25" s="84">
        <f t="shared" si="0"/>
        <v>-366</v>
      </c>
      <c r="O25" s="97">
        <f>J25+M25</f>
        <v>1300</v>
      </c>
      <c r="P25" s="84">
        <f t="shared" si="1"/>
        <v>107129</v>
      </c>
      <c r="Q25" s="97">
        <f>G25+O25</f>
        <v>1300</v>
      </c>
      <c r="R25" s="106">
        <f>R26</f>
        <v>105728</v>
      </c>
      <c r="S25" s="111">
        <f>S26</f>
        <v>0</v>
      </c>
      <c r="T25" s="177">
        <f t="shared" si="2"/>
        <v>98.69223086185814</v>
      </c>
      <c r="U25" s="186"/>
    </row>
    <row r="26" spans="1:21" ht="31.5" customHeight="1">
      <c r="A26" s="160" t="s">
        <v>56</v>
      </c>
      <c r="B26" s="35" t="s">
        <v>102</v>
      </c>
      <c r="C26" s="35" t="s">
        <v>105</v>
      </c>
      <c r="D26" s="35" t="s">
        <v>97</v>
      </c>
      <c r="E26" s="36"/>
      <c r="F26" s="51">
        <f>F27</f>
        <v>107495</v>
      </c>
      <c r="G26" s="82"/>
      <c r="H26" s="83"/>
      <c r="I26" s="84">
        <f>I27+I28</f>
        <v>-2275</v>
      </c>
      <c r="J26" s="85">
        <f>J27</f>
        <v>1300</v>
      </c>
      <c r="K26" s="86"/>
      <c r="L26" s="87">
        <f>L27+L28</f>
        <v>1909</v>
      </c>
      <c r="M26" s="85"/>
      <c r="N26" s="84">
        <f t="shared" si="0"/>
        <v>-366</v>
      </c>
      <c r="O26" s="97">
        <f>J26+M26</f>
        <v>1300</v>
      </c>
      <c r="P26" s="84">
        <f t="shared" si="1"/>
        <v>107129</v>
      </c>
      <c r="Q26" s="97">
        <f>G26+O26</f>
        <v>1300</v>
      </c>
      <c r="R26" s="106">
        <f>R27+R28</f>
        <v>105728</v>
      </c>
      <c r="S26" s="111">
        <f>S27</f>
        <v>0</v>
      </c>
      <c r="T26" s="177">
        <f t="shared" si="2"/>
        <v>98.69223086185814</v>
      </c>
      <c r="U26" s="186"/>
    </row>
    <row r="27" spans="1:21" ht="16.5" customHeight="1">
      <c r="A27" s="34" t="s">
        <v>57</v>
      </c>
      <c r="B27" s="35" t="s">
        <v>102</v>
      </c>
      <c r="C27" s="35" t="s">
        <v>105</v>
      </c>
      <c r="D27" s="35" t="s">
        <v>97</v>
      </c>
      <c r="E27" s="36" t="s">
        <v>40</v>
      </c>
      <c r="F27" s="51">
        <v>107495</v>
      </c>
      <c r="G27" s="82"/>
      <c r="H27" s="83"/>
      <c r="I27" s="84">
        <v>-3855</v>
      </c>
      <c r="J27" s="85">
        <v>1300</v>
      </c>
      <c r="K27" s="86"/>
      <c r="L27" s="87">
        <v>2059</v>
      </c>
      <c r="M27" s="85"/>
      <c r="N27" s="84">
        <f t="shared" si="0"/>
        <v>-1796</v>
      </c>
      <c r="O27" s="97">
        <f>J27+M27</f>
        <v>1300</v>
      </c>
      <c r="P27" s="84">
        <f t="shared" si="1"/>
        <v>105699</v>
      </c>
      <c r="Q27" s="97">
        <f>G27+O27</f>
        <v>1300</v>
      </c>
      <c r="R27" s="106">
        <v>104311</v>
      </c>
      <c r="S27" s="111">
        <v>0</v>
      </c>
      <c r="T27" s="177">
        <f t="shared" si="2"/>
        <v>98.68683715077721</v>
      </c>
      <c r="U27" s="186"/>
    </row>
    <row r="28" spans="1:21" ht="32.25" customHeight="1">
      <c r="A28" s="34" t="s">
        <v>196</v>
      </c>
      <c r="B28" s="35" t="s">
        <v>102</v>
      </c>
      <c r="C28" s="35" t="s">
        <v>105</v>
      </c>
      <c r="D28" s="35" t="s">
        <v>97</v>
      </c>
      <c r="E28" s="36" t="s">
        <v>197</v>
      </c>
      <c r="F28" s="51">
        <v>0</v>
      </c>
      <c r="G28" s="82"/>
      <c r="H28" s="83"/>
      <c r="I28" s="84">
        <v>1580</v>
      </c>
      <c r="J28" s="85"/>
      <c r="K28" s="86"/>
      <c r="L28" s="87">
        <v>-150</v>
      </c>
      <c r="M28" s="85"/>
      <c r="N28" s="84">
        <f t="shared" si="0"/>
        <v>1430</v>
      </c>
      <c r="O28" s="97"/>
      <c r="P28" s="84">
        <f t="shared" si="1"/>
        <v>1430</v>
      </c>
      <c r="Q28" s="97"/>
      <c r="R28" s="106">
        <v>1417</v>
      </c>
      <c r="S28" s="111"/>
      <c r="T28" s="177">
        <f t="shared" si="2"/>
        <v>99.0909090909091</v>
      </c>
      <c r="U28" s="186"/>
    </row>
    <row r="29" spans="1:21" ht="12" customHeight="1">
      <c r="A29" s="31"/>
      <c r="B29" s="35"/>
      <c r="C29" s="35"/>
      <c r="D29" s="35"/>
      <c r="E29" s="36"/>
      <c r="F29" s="51"/>
      <c r="G29" s="82"/>
      <c r="H29" s="83"/>
      <c r="I29" s="84"/>
      <c r="J29" s="85"/>
      <c r="K29" s="86"/>
      <c r="L29" s="87"/>
      <c r="M29" s="85"/>
      <c r="N29" s="94"/>
      <c r="O29" s="97"/>
      <c r="P29" s="84"/>
      <c r="Q29" s="97"/>
      <c r="R29" s="106"/>
      <c r="S29" s="111"/>
      <c r="T29" s="177"/>
      <c r="U29" s="186"/>
    </row>
    <row r="30" spans="1:21" ht="38.25" customHeight="1">
      <c r="A30" s="8" t="s">
        <v>16</v>
      </c>
      <c r="B30" s="35" t="s">
        <v>102</v>
      </c>
      <c r="C30" s="35" t="s">
        <v>106</v>
      </c>
      <c r="D30" s="35"/>
      <c r="E30" s="36"/>
      <c r="F30" s="51">
        <v>0</v>
      </c>
      <c r="G30" s="82"/>
      <c r="H30" s="83"/>
      <c r="I30" s="84">
        <f>I31</f>
        <v>17855</v>
      </c>
      <c r="J30" s="85"/>
      <c r="K30" s="86"/>
      <c r="L30" s="87">
        <f>L31</f>
        <v>-2226</v>
      </c>
      <c r="M30" s="85"/>
      <c r="N30" s="84">
        <f t="shared" si="0"/>
        <v>15629</v>
      </c>
      <c r="O30" s="97"/>
      <c r="P30" s="84">
        <f t="shared" si="1"/>
        <v>15629</v>
      </c>
      <c r="Q30" s="97"/>
      <c r="R30" s="106">
        <f>R31</f>
        <v>15490</v>
      </c>
      <c r="S30" s="111"/>
      <c r="T30" s="177">
        <f t="shared" si="2"/>
        <v>99.1106276793141</v>
      </c>
      <c r="U30" s="186"/>
    </row>
    <row r="31" spans="1:21" ht="31.5" customHeight="1">
      <c r="A31" s="162" t="s">
        <v>56</v>
      </c>
      <c r="B31" s="35" t="s">
        <v>102</v>
      </c>
      <c r="C31" s="35" t="s">
        <v>106</v>
      </c>
      <c r="D31" s="35" t="s">
        <v>97</v>
      </c>
      <c r="E31" s="36"/>
      <c r="F31" s="51">
        <v>0</v>
      </c>
      <c r="G31" s="82"/>
      <c r="H31" s="83"/>
      <c r="I31" s="84">
        <f>I32</f>
        <v>17855</v>
      </c>
      <c r="J31" s="85"/>
      <c r="K31" s="86"/>
      <c r="L31" s="87">
        <f>L32</f>
        <v>-2226</v>
      </c>
      <c r="M31" s="85"/>
      <c r="N31" s="84">
        <f t="shared" si="0"/>
        <v>15629</v>
      </c>
      <c r="O31" s="97"/>
      <c r="P31" s="84">
        <f t="shared" si="1"/>
        <v>15629</v>
      </c>
      <c r="Q31" s="97"/>
      <c r="R31" s="106">
        <f>R32</f>
        <v>15490</v>
      </c>
      <c r="S31" s="111"/>
      <c r="T31" s="177">
        <f t="shared" si="2"/>
        <v>99.1106276793141</v>
      </c>
      <c r="U31" s="186"/>
    </row>
    <row r="32" spans="1:21" ht="17.25" customHeight="1">
      <c r="A32" s="163" t="s">
        <v>57</v>
      </c>
      <c r="B32" s="35" t="s">
        <v>102</v>
      </c>
      <c r="C32" s="35" t="s">
        <v>106</v>
      </c>
      <c r="D32" s="35" t="s">
        <v>97</v>
      </c>
      <c r="E32" s="36" t="s">
        <v>40</v>
      </c>
      <c r="F32" s="51">
        <v>0</v>
      </c>
      <c r="G32" s="82"/>
      <c r="H32" s="83"/>
      <c r="I32" s="84">
        <v>17855</v>
      </c>
      <c r="J32" s="85"/>
      <c r="K32" s="86"/>
      <c r="L32" s="87">
        <v>-2226</v>
      </c>
      <c r="M32" s="85"/>
      <c r="N32" s="84">
        <f t="shared" si="0"/>
        <v>15629</v>
      </c>
      <c r="O32" s="97"/>
      <c r="P32" s="84">
        <f t="shared" si="1"/>
        <v>15629</v>
      </c>
      <c r="Q32" s="97"/>
      <c r="R32" s="106">
        <v>15490</v>
      </c>
      <c r="S32" s="111"/>
      <c r="T32" s="177">
        <f t="shared" si="2"/>
        <v>99.1106276793141</v>
      </c>
      <c r="U32" s="186"/>
    </row>
    <row r="33" spans="1:21" ht="12" customHeight="1">
      <c r="A33" s="31"/>
      <c r="B33" s="35"/>
      <c r="C33" s="35"/>
      <c r="D33" s="35"/>
      <c r="E33" s="36"/>
      <c r="F33" s="51"/>
      <c r="G33" s="82"/>
      <c r="H33" s="83"/>
      <c r="I33" s="84"/>
      <c r="J33" s="85"/>
      <c r="K33" s="86"/>
      <c r="L33" s="87"/>
      <c r="M33" s="85"/>
      <c r="N33" s="84"/>
      <c r="O33" s="97"/>
      <c r="P33" s="84"/>
      <c r="Q33" s="97"/>
      <c r="R33" s="106"/>
      <c r="S33" s="111"/>
      <c r="T33" s="177"/>
      <c r="U33" s="186"/>
    </row>
    <row r="34" spans="1:21" ht="24" customHeight="1" hidden="1">
      <c r="A34" s="28" t="s">
        <v>16</v>
      </c>
      <c r="B34" s="35" t="s">
        <v>102</v>
      </c>
      <c r="C34" s="35" t="s">
        <v>106</v>
      </c>
      <c r="D34" s="80"/>
      <c r="E34" s="36"/>
      <c r="F34" s="51">
        <v>0</v>
      </c>
      <c r="G34" s="82"/>
      <c r="H34" s="83"/>
      <c r="I34" s="84"/>
      <c r="J34" s="85"/>
      <c r="K34" s="86"/>
      <c r="L34" s="87"/>
      <c r="M34" s="85"/>
      <c r="N34" s="84">
        <f t="shared" si="0"/>
        <v>0</v>
      </c>
      <c r="O34" s="97"/>
      <c r="P34" s="84">
        <f t="shared" si="1"/>
        <v>0</v>
      </c>
      <c r="Q34" s="97"/>
      <c r="R34" s="106"/>
      <c r="S34" s="111"/>
      <c r="T34" s="177" t="e">
        <f t="shared" si="2"/>
        <v>#DIV/0!</v>
      </c>
      <c r="U34" s="186"/>
    </row>
    <row r="35" spans="1:21" ht="15" customHeight="1" hidden="1">
      <c r="A35" s="41" t="s">
        <v>56</v>
      </c>
      <c r="B35" s="35" t="s">
        <v>102</v>
      </c>
      <c r="C35" s="35" t="s">
        <v>106</v>
      </c>
      <c r="D35" s="35" t="s">
        <v>97</v>
      </c>
      <c r="E35" s="36"/>
      <c r="F35" s="51">
        <v>0</v>
      </c>
      <c r="G35" s="82"/>
      <c r="H35" s="83"/>
      <c r="I35" s="84"/>
      <c r="J35" s="85"/>
      <c r="K35" s="86"/>
      <c r="L35" s="87"/>
      <c r="M35" s="85"/>
      <c r="N35" s="84">
        <f t="shared" si="0"/>
        <v>0</v>
      </c>
      <c r="O35" s="97"/>
      <c r="P35" s="84">
        <f t="shared" si="1"/>
        <v>0</v>
      </c>
      <c r="Q35" s="97"/>
      <c r="R35" s="106"/>
      <c r="S35" s="111"/>
      <c r="T35" s="177" t="e">
        <f t="shared" si="2"/>
        <v>#DIV/0!</v>
      </c>
      <c r="U35" s="186"/>
    </row>
    <row r="36" spans="1:21" ht="15" customHeight="1" hidden="1">
      <c r="A36" s="31" t="s">
        <v>57</v>
      </c>
      <c r="B36" s="35" t="s">
        <v>102</v>
      </c>
      <c r="C36" s="35" t="s">
        <v>106</v>
      </c>
      <c r="D36" s="35" t="s">
        <v>97</v>
      </c>
      <c r="E36" s="36" t="s">
        <v>40</v>
      </c>
      <c r="F36" s="51">
        <v>0</v>
      </c>
      <c r="G36" s="82"/>
      <c r="H36" s="83"/>
      <c r="I36" s="84"/>
      <c r="J36" s="85"/>
      <c r="K36" s="86"/>
      <c r="L36" s="87"/>
      <c r="M36" s="85"/>
      <c r="N36" s="84">
        <f t="shared" si="0"/>
        <v>0</v>
      </c>
      <c r="O36" s="97"/>
      <c r="P36" s="84">
        <f t="shared" si="1"/>
        <v>0</v>
      </c>
      <c r="Q36" s="97"/>
      <c r="R36" s="106"/>
      <c r="S36" s="111"/>
      <c r="T36" s="177" t="e">
        <f t="shared" si="2"/>
        <v>#DIV/0!</v>
      </c>
      <c r="U36" s="186"/>
    </row>
    <row r="37" spans="1:21" ht="12" customHeight="1" hidden="1">
      <c r="A37" s="34"/>
      <c r="B37" s="35"/>
      <c r="C37" s="35"/>
      <c r="D37" s="35"/>
      <c r="E37" s="36"/>
      <c r="F37" s="51"/>
      <c r="G37" s="82"/>
      <c r="H37" s="83"/>
      <c r="I37" s="84"/>
      <c r="J37" s="85"/>
      <c r="K37" s="86"/>
      <c r="L37" s="87"/>
      <c r="M37" s="85"/>
      <c r="N37" s="84">
        <f t="shared" si="0"/>
        <v>0</v>
      </c>
      <c r="O37" s="97"/>
      <c r="P37" s="84">
        <f t="shared" si="1"/>
        <v>0</v>
      </c>
      <c r="Q37" s="97"/>
      <c r="R37" s="106"/>
      <c r="S37" s="111"/>
      <c r="T37" s="177" t="e">
        <f t="shared" si="2"/>
        <v>#DIV/0!</v>
      </c>
      <c r="U37" s="186"/>
    </row>
    <row r="38" spans="1:21" ht="27" customHeight="1">
      <c r="A38" s="28" t="s">
        <v>17</v>
      </c>
      <c r="B38" s="35" t="s">
        <v>102</v>
      </c>
      <c r="C38" s="35" t="s">
        <v>107</v>
      </c>
      <c r="D38" s="80"/>
      <c r="E38" s="36"/>
      <c r="F38" s="51">
        <f>F39</f>
        <v>4000</v>
      </c>
      <c r="G38" s="82"/>
      <c r="H38" s="83"/>
      <c r="I38" s="84"/>
      <c r="J38" s="85"/>
      <c r="K38" s="86">
        <f>K40</f>
        <v>2200</v>
      </c>
      <c r="L38" s="87"/>
      <c r="M38" s="85"/>
      <c r="N38" s="84">
        <f t="shared" si="0"/>
        <v>2200</v>
      </c>
      <c r="O38" s="97"/>
      <c r="P38" s="84">
        <f t="shared" si="1"/>
        <v>6200</v>
      </c>
      <c r="Q38" s="97"/>
      <c r="R38" s="106">
        <f>R39</f>
        <v>5959</v>
      </c>
      <c r="S38" s="111"/>
      <c r="T38" s="177">
        <f t="shared" si="2"/>
        <v>96.11290322580646</v>
      </c>
      <c r="U38" s="186"/>
    </row>
    <row r="39" spans="1:21" ht="16.5" customHeight="1">
      <c r="A39" s="164" t="s">
        <v>68</v>
      </c>
      <c r="B39" s="35" t="s">
        <v>102</v>
      </c>
      <c r="C39" s="35" t="s">
        <v>107</v>
      </c>
      <c r="D39" s="35" t="s">
        <v>98</v>
      </c>
      <c r="E39" s="36"/>
      <c r="F39" s="51">
        <f>F40+F41</f>
        <v>4000</v>
      </c>
      <c r="G39" s="82"/>
      <c r="H39" s="83"/>
      <c r="I39" s="84"/>
      <c r="J39" s="85"/>
      <c r="K39" s="86">
        <f>K40</f>
        <v>2200</v>
      </c>
      <c r="L39" s="87"/>
      <c r="M39" s="85"/>
      <c r="N39" s="84">
        <f t="shared" si="0"/>
        <v>2200</v>
      </c>
      <c r="O39" s="97"/>
      <c r="P39" s="84">
        <f t="shared" si="1"/>
        <v>6200</v>
      </c>
      <c r="Q39" s="97"/>
      <c r="R39" s="106">
        <f>R40+R41</f>
        <v>5959</v>
      </c>
      <c r="S39" s="111"/>
      <c r="T39" s="177">
        <f t="shared" si="2"/>
        <v>96.11290322580646</v>
      </c>
      <c r="U39" s="186"/>
    </row>
    <row r="40" spans="1:21" ht="45.75" customHeight="1">
      <c r="A40" s="165" t="s">
        <v>69</v>
      </c>
      <c r="B40" s="35" t="s">
        <v>102</v>
      </c>
      <c r="C40" s="35" t="s">
        <v>107</v>
      </c>
      <c r="D40" s="35" t="s">
        <v>98</v>
      </c>
      <c r="E40" s="36" t="s">
        <v>43</v>
      </c>
      <c r="F40" s="51">
        <v>2000</v>
      </c>
      <c r="G40" s="82"/>
      <c r="H40" s="83"/>
      <c r="I40" s="84"/>
      <c r="J40" s="85"/>
      <c r="K40" s="86">
        <v>2200</v>
      </c>
      <c r="L40" s="87"/>
      <c r="M40" s="85"/>
      <c r="N40" s="84">
        <f t="shared" si="0"/>
        <v>2200</v>
      </c>
      <c r="O40" s="97"/>
      <c r="P40" s="84">
        <f t="shared" si="1"/>
        <v>4200</v>
      </c>
      <c r="Q40" s="97"/>
      <c r="R40" s="106">
        <v>3959</v>
      </c>
      <c r="S40" s="111"/>
      <c r="T40" s="177">
        <f t="shared" si="2"/>
        <v>94.26190476190476</v>
      </c>
      <c r="U40" s="186"/>
    </row>
    <row r="41" spans="1:21" ht="45.75" customHeight="1">
      <c r="A41" s="165" t="s">
        <v>70</v>
      </c>
      <c r="B41" s="35" t="s">
        <v>102</v>
      </c>
      <c r="C41" s="35" t="s">
        <v>107</v>
      </c>
      <c r="D41" s="35" t="s">
        <v>98</v>
      </c>
      <c r="E41" s="36" t="s">
        <v>44</v>
      </c>
      <c r="F41" s="51">
        <v>2000</v>
      </c>
      <c r="G41" s="82"/>
      <c r="H41" s="83"/>
      <c r="I41" s="84"/>
      <c r="J41" s="85"/>
      <c r="K41" s="86"/>
      <c r="L41" s="87"/>
      <c r="M41" s="85"/>
      <c r="N41" s="84">
        <f t="shared" si="0"/>
        <v>0</v>
      </c>
      <c r="O41" s="97"/>
      <c r="P41" s="84">
        <f t="shared" si="1"/>
        <v>2000</v>
      </c>
      <c r="Q41" s="97"/>
      <c r="R41" s="106">
        <v>2000</v>
      </c>
      <c r="S41" s="111"/>
      <c r="T41" s="177">
        <f t="shared" si="2"/>
        <v>100</v>
      </c>
      <c r="U41" s="186"/>
    </row>
    <row r="42" spans="1:21" ht="12" customHeight="1">
      <c r="A42" s="31"/>
      <c r="B42" s="35"/>
      <c r="C42" s="35"/>
      <c r="D42" s="35"/>
      <c r="E42" s="36"/>
      <c r="F42" s="51"/>
      <c r="G42" s="82"/>
      <c r="H42" s="83"/>
      <c r="I42" s="84"/>
      <c r="J42" s="85"/>
      <c r="K42" s="86"/>
      <c r="L42" s="87"/>
      <c r="M42" s="85"/>
      <c r="N42" s="84"/>
      <c r="O42" s="97"/>
      <c r="P42" s="84"/>
      <c r="Q42" s="97"/>
      <c r="R42" s="106"/>
      <c r="S42" s="111"/>
      <c r="T42" s="177"/>
      <c r="U42" s="186"/>
    </row>
    <row r="43" spans="1:21" ht="26.25" customHeight="1">
      <c r="A43" s="28" t="s">
        <v>18</v>
      </c>
      <c r="B43" s="35" t="s">
        <v>102</v>
      </c>
      <c r="C43" s="35" t="s">
        <v>108</v>
      </c>
      <c r="D43" s="80"/>
      <c r="E43" s="36"/>
      <c r="F43" s="51">
        <f>F45</f>
        <v>16500</v>
      </c>
      <c r="G43" s="82"/>
      <c r="H43" s="83"/>
      <c r="I43" s="84"/>
      <c r="J43" s="85"/>
      <c r="K43" s="86"/>
      <c r="L43" s="87">
        <f>L44</f>
        <v>-13500</v>
      </c>
      <c r="M43" s="85"/>
      <c r="N43" s="84">
        <f t="shared" si="0"/>
        <v>-13500</v>
      </c>
      <c r="O43" s="97"/>
      <c r="P43" s="84">
        <f t="shared" si="1"/>
        <v>3000</v>
      </c>
      <c r="Q43" s="97"/>
      <c r="R43" s="106">
        <f>R44</f>
        <v>2434</v>
      </c>
      <c r="S43" s="111"/>
      <c r="T43" s="177">
        <f t="shared" si="2"/>
        <v>81.13333333333334</v>
      </c>
      <c r="U43" s="186"/>
    </row>
    <row r="44" spans="1:21" ht="30" customHeight="1">
      <c r="A44" s="164" t="s">
        <v>121</v>
      </c>
      <c r="B44" s="35" t="s">
        <v>102</v>
      </c>
      <c r="C44" s="35" t="s">
        <v>108</v>
      </c>
      <c r="D44" s="35" t="s">
        <v>99</v>
      </c>
      <c r="E44" s="36"/>
      <c r="F44" s="51">
        <f>F45</f>
        <v>16500</v>
      </c>
      <c r="G44" s="82"/>
      <c r="H44" s="83"/>
      <c r="I44" s="84"/>
      <c r="J44" s="85"/>
      <c r="K44" s="86"/>
      <c r="L44" s="87">
        <f>L45</f>
        <v>-13500</v>
      </c>
      <c r="M44" s="85"/>
      <c r="N44" s="84">
        <f t="shared" si="0"/>
        <v>-13500</v>
      </c>
      <c r="O44" s="97"/>
      <c r="P44" s="84">
        <f t="shared" si="1"/>
        <v>3000</v>
      </c>
      <c r="Q44" s="97"/>
      <c r="R44" s="106">
        <f>R45</f>
        <v>2434</v>
      </c>
      <c r="S44" s="111"/>
      <c r="T44" s="177">
        <f t="shared" si="2"/>
        <v>81.13333333333334</v>
      </c>
      <c r="U44" s="186"/>
    </row>
    <row r="45" spans="1:21" ht="32.25" customHeight="1">
      <c r="A45" s="165" t="s">
        <v>71</v>
      </c>
      <c r="B45" s="35" t="s">
        <v>102</v>
      </c>
      <c r="C45" s="35" t="s">
        <v>108</v>
      </c>
      <c r="D45" s="35" t="s">
        <v>99</v>
      </c>
      <c r="E45" s="36" t="s">
        <v>45</v>
      </c>
      <c r="F45" s="51">
        <v>16500</v>
      </c>
      <c r="G45" s="82"/>
      <c r="H45" s="83"/>
      <c r="I45" s="84"/>
      <c r="J45" s="85"/>
      <c r="K45" s="86"/>
      <c r="L45" s="87">
        <v>-13500</v>
      </c>
      <c r="M45" s="85"/>
      <c r="N45" s="84">
        <f t="shared" si="0"/>
        <v>-13500</v>
      </c>
      <c r="O45" s="97"/>
      <c r="P45" s="84">
        <f t="shared" si="1"/>
        <v>3000</v>
      </c>
      <c r="Q45" s="97"/>
      <c r="R45" s="106">
        <v>2434</v>
      </c>
      <c r="S45" s="111"/>
      <c r="T45" s="177">
        <f t="shared" si="2"/>
        <v>81.13333333333334</v>
      </c>
      <c r="U45" s="186"/>
    </row>
    <row r="46" spans="1:21" ht="12" customHeight="1">
      <c r="A46" s="31"/>
      <c r="B46" s="35"/>
      <c r="C46" s="35"/>
      <c r="D46" s="35"/>
      <c r="E46" s="36"/>
      <c r="F46" s="51"/>
      <c r="G46" s="82"/>
      <c r="H46" s="83"/>
      <c r="I46" s="84"/>
      <c r="J46" s="85"/>
      <c r="K46" s="86"/>
      <c r="L46" s="87"/>
      <c r="M46" s="85"/>
      <c r="N46" s="84"/>
      <c r="O46" s="97"/>
      <c r="P46" s="84"/>
      <c r="Q46" s="97"/>
      <c r="R46" s="106"/>
      <c r="S46" s="111"/>
      <c r="T46" s="177"/>
      <c r="U46" s="186"/>
    </row>
    <row r="47" spans="1:21" ht="15.75" customHeight="1">
      <c r="A47" s="28" t="s">
        <v>19</v>
      </c>
      <c r="B47" s="35" t="s">
        <v>102</v>
      </c>
      <c r="C47" s="35" t="s">
        <v>109</v>
      </c>
      <c r="D47" s="35"/>
      <c r="E47" s="36"/>
      <c r="F47" s="51">
        <v>6000</v>
      </c>
      <c r="G47" s="82"/>
      <c r="H47" s="83"/>
      <c r="I47" s="84"/>
      <c r="J47" s="85"/>
      <c r="K47" s="86">
        <f>K49</f>
        <v>-3720</v>
      </c>
      <c r="L47" s="87"/>
      <c r="M47" s="85"/>
      <c r="N47" s="84">
        <f t="shared" si="0"/>
        <v>-3720</v>
      </c>
      <c r="O47" s="97"/>
      <c r="P47" s="84">
        <v>174</v>
      </c>
      <c r="Q47" s="97"/>
      <c r="R47" s="106">
        <f>R48</f>
        <v>0</v>
      </c>
      <c r="S47" s="111"/>
      <c r="T47" s="177">
        <f t="shared" si="2"/>
        <v>0</v>
      </c>
      <c r="U47" s="186"/>
    </row>
    <row r="48" spans="1:21" ht="15" customHeight="1">
      <c r="A48" s="164" t="s">
        <v>72</v>
      </c>
      <c r="B48" s="35" t="s">
        <v>102</v>
      </c>
      <c r="C48" s="35" t="s">
        <v>109</v>
      </c>
      <c r="D48" s="35" t="s">
        <v>100</v>
      </c>
      <c r="E48" s="36"/>
      <c r="F48" s="51">
        <v>6000</v>
      </c>
      <c r="G48" s="82"/>
      <c r="H48" s="83"/>
      <c r="I48" s="84"/>
      <c r="J48" s="85"/>
      <c r="K48" s="86">
        <f>K49</f>
        <v>-3720</v>
      </c>
      <c r="L48" s="87"/>
      <c r="M48" s="85"/>
      <c r="N48" s="84">
        <f t="shared" si="0"/>
        <v>-3720</v>
      </c>
      <c r="O48" s="97"/>
      <c r="P48" s="84">
        <v>174</v>
      </c>
      <c r="Q48" s="97"/>
      <c r="R48" s="106">
        <f>R49</f>
        <v>0</v>
      </c>
      <c r="S48" s="111"/>
      <c r="T48" s="177">
        <f t="shared" si="2"/>
        <v>0</v>
      </c>
      <c r="U48" s="186"/>
    </row>
    <row r="49" spans="1:21" ht="32.25" customHeight="1">
      <c r="A49" s="165" t="s">
        <v>73</v>
      </c>
      <c r="B49" s="35" t="s">
        <v>102</v>
      </c>
      <c r="C49" s="35" t="s">
        <v>109</v>
      </c>
      <c r="D49" s="35" t="s">
        <v>100</v>
      </c>
      <c r="E49" s="36" t="s">
        <v>46</v>
      </c>
      <c r="F49" s="51">
        <v>6000</v>
      </c>
      <c r="G49" s="82"/>
      <c r="H49" s="83"/>
      <c r="I49" s="84"/>
      <c r="J49" s="85"/>
      <c r="K49" s="86">
        <v>-3720</v>
      </c>
      <c r="L49" s="87"/>
      <c r="M49" s="85"/>
      <c r="N49" s="84">
        <f t="shared" si="0"/>
        <v>-3720</v>
      </c>
      <c r="O49" s="97"/>
      <c r="P49" s="84">
        <v>174</v>
      </c>
      <c r="Q49" s="97"/>
      <c r="R49" s="106">
        <v>0</v>
      </c>
      <c r="S49" s="111"/>
      <c r="T49" s="177">
        <f t="shared" si="2"/>
        <v>0</v>
      </c>
      <c r="U49" s="186"/>
    </row>
    <row r="50" spans="1:21" ht="12" customHeight="1">
      <c r="A50" s="31"/>
      <c r="B50" s="35"/>
      <c r="C50" s="35"/>
      <c r="D50" s="35"/>
      <c r="E50" s="36"/>
      <c r="F50" s="51"/>
      <c r="G50" s="82"/>
      <c r="H50" s="83"/>
      <c r="I50" s="84"/>
      <c r="J50" s="85"/>
      <c r="K50" s="86"/>
      <c r="L50" s="87"/>
      <c r="M50" s="85"/>
      <c r="N50" s="94"/>
      <c r="O50" s="97"/>
      <c r="P50" s="84"/>
      <c r="Q50" s="97"/>
      <c r="R50" s="106"/>
      <c r="S50" s="111"/>
      <c r="T50" s="177"/>
      <c r="U50" s="186"/>
    </row>
    <row r="51" spans="1:21" ht="14.25" customHeight="1">
      <c r="A51" s="28" t="s">
        <v>20</v>
      </c>
      <c r="B51" s="35" t="s">
        <v>102</v>
      </c>
      <c r="C51" s="35" t="s">
        <v>110</v>
      </c>
      <c r="D51" s="35"/>
      <c r="E51" s="36"/>
      <c r="F51" s="51">
        <f>F52+F55+F57</f>
        <v>104388</v>
      </c>
      <c r="G51" s="82">
        <v>3023</v>
      </c>
      <c r="H51" s="83"/>
      <c r="I51" s="84">
        <f>I52</f>
        <v>-3000</v>
      </c>
      <c r="J51" s="82" t="str">
        <f>J52</f>
        <v>-3000</v>
      </c>
      <c r="K51" s="83">
        <f>K52</f>
        <v>349</v>
      </c>
      <c r="L51" s="98">
        <f>L52+L55+L57</f>
        <v>2737</v>
      </c>
      <c r="M51" s="82">
        <f>M52</f>
        <v>1790</v>
      </c>
      <c r="N51" s="84">
        <f t="shared" si="0"/>
        <v>86</v>
      </c>
      <c r="O51" s="97">
        <f>J51+M51</f>
        <v>-1210</v>
      </c>
      <c r="P51" s="84">
        <f t="shared" si="1"/>
        <v>104474</v>
      </c>
      <c r="Q51" s="97">
        <f>G51+O51</f>
        <v>1813</v>
      </c>
      <c r="R51" s="106">
        <f>R52+R55+R57</f>
        <v>88547</v>
      </c>
      <c r="S51" s="111">
        <f>S52</f>
        <v>1781</v>
      </c>
      <c r="T51" s="177">
        <f t="shared" si="2"/>
        <v>84.75505867488562</v>
      </c>
      <c r="U51" s="186">
        <f>S51/Q51*100</f>
        <v>98.2349696635411</v>
      </c>
    </row>
    <row r="52" spans="1:21" ht="30.75" customHeight="1">
      <c r="A52" s="160" t="s">
        <v>56</v>
      </c>
      <c r="B52" s="35" t="s">
        <v>102</v>
      </c>
      <c r="C52" s="35" t="s">
        <v>110</v>
      </c>
      <c r="D52" s="35" t="s">
        <v>97</v>
      </c>
      <c r="E52" s="36"/>
      <c r="F52" s="51">
        <f>F53+F54</f>
        <v>75888</v>
      </c>
      <c r="G52" s="82">
        <v>3023</v>
      </c>
      <c r="H52" s="83"/>
      <c r="I52" s="98">
        <f>I54</f>
        <v>-3000</v>
      </c>
      <c r="J52" s="82" t="str">
        <f>J54</f>
        <v>-3000</v>
      </c>
      <c r="K52" s="83">
        <f>K53+K54</f>
        <v>349</v>
      </c>
      <c r="L52" s="98">
        <f>L53+L54</f>
        <v>2737</v>
      </c>
      <c r="M52" s="82">
        <f>M53+M54</f>
        <v>1790</v>
      </c>
      <c r="N52" s="84">
        <f t="shared" si="0"/>
        <v>86</v>
      </c>
      <c r="O52" s="97">
        <f>J52+M52</f>
        <v>-1210</v>
      </c>
      <c r="P52" s="84">
        <f t="shared" si="1"/>
        <v>75974</v>
      </c>
      <c r="Q52" s="97">
        <f>G52+O52</f>
        <v>1813</v>
      </c>
      <c r="R52" s="106">
        <f>R53+R54</f>
        <v>75849</v>
      </c>
      <c r="S52" s="111">
        <f>S54</f>
        <v>1781</v>
      </c>
      <c r="T52" s="177">
        <f t="shared" si="2"/>
        <v>99.83547002922052</v>
      </c>
      <c r="U52" s="186">
        <f>S52/Q52*100</f>
        <v>98.2349696635411</v>
      </c>
    </row>
    <row r="53" spans="1:21" ht="15.75" customHeight="1">
      <c r="A53" s="34" t="s">
        <v>57</v>
      </c>
      <c r="B53" s="35" t="s">
        <v>102</v>
      </c>
      <c r="C53" s="35" t="s">
        <v>110</v>
      </c>
      <c r="D53" s="35" t="s">
        <v>97</v>
      </c>
      <c r="E53" s="36" t="s">
        <v>40</v>
      </c>
      <c r="F53" s="51">
        <v>15155</v>
      </c>
      <c r="G53" s="82"/>
      <c r="H53" s="83"/>
      <c r="I53" s="84"/>
      <c r="J53" s="99"/>
      <c r="K53" s="86">
        <v>289</v>
      </c>
      <c r="L53" s="100" t="s">
        <v>213</v>
      </c>
      <c r="M53" s="99"/>
      <c r="N53" s="84">
        <f t="shared" si="0"/>
        <v>-858</v>
      </c>
      <c r="O53" s="97">
        <f>J53+M53</f>
        <v>0</v>
      </c>
      <c r="P53" s="84">
        <f t="shared" si="1"/>
        <v>14297</v>
      </c>
      <c r="Q53" s="97"/>
      <c r="R53" s="106">
        <v>14204</v>
      </c>
      <c r="S53" s="111"/>
      <c r="T53" s="177">
        <f t="shared" si="2"/>
        <v>99.34951388403161</v>
      </c>
      <c r="U53" s="186"/>
    </row>
    <row r="54" spans="1:21" ht="30.75" customHeight="1">
      <c r="A54" s="34" t="s">
        <v>34</v>
      </c>
      <c r="B54" s="35" t="s">
        <v>102</v>
      </c>
      <c r="C54" s="35" t="s">
        <v>110</v>
      </c>
      <c r="D54" s="35" t="s">
        <v>97</v>
      </c>
      <c r="E54" s="36" t="s">
        <v>51</v>
      </c>
      <c r="F54" s="51">
        <v>60733</v>
      </c>
      <c r="G54" s="82">
        <v>3023</v>
      </c>
      <c r="H54" s="83"/>
      <c r="I54" s="84">
        <v>-3000</v>
      </c>
      <c r="J54" s="101" t="s">
        <v>198</v>
      </c>
      <c r="K54" s="83">
        <v>60</v>
      </c>
      <c r="L54" s="100" t="s">
        <v>216</v>
      </c>
      <c r="M54" s="101" t="s">
        <v>214</v>
      </c>
      <c r="N54" s="84">
        <f t="shared" si="0"/>
        <v>944</v>
      </c>
      <c r="O54" s="97">
        <f>J54+M54</f>
        <v>-1210</v>
      </c>
      <c r="P54" s="84">
        <f t="shared" si="1"/>
        <v>61677</v>
      </c>
      <c r="Q54" s="97">
        <f>G54+O54</f>
        <v>1813</v>
      </c>
      <c r="R54" s="106">
        <v>61645</v>
      </c>
      <c r="S54" s="111">
        <v>1781</v>
      </c>
      <c r="T54" s="177">
        <f t="shared" si="2"/>
        <v>99.9481168020494</v>
      </c>
      <c r="U54" s="186">
        <f>S54/Q54*100</f>
        <v>98.2349696635411</v>
      </c>
    </row>
    <row r="55" spans="1:21" ht="60.75" customHeight="1">
      <c r="A55" s="166" t="s">
        <v>204</v>
      </c>
      <c r="B55" s="35" t="s">
        <v>102</v>
      </c>
      <c r="C55" s="35" t="s">
        <v>110</v>
      </c>
      <c r="D55" s="35" t="s">
        <v>150</v>
      </c>
      <c r="E55" s="36"/>
      <c r="F55" s="51">
        <f>F56</f>
        <v>3500</v>
      </c>
      <c r="G55" s="82"/>
      <c r="H55" s="83"/>
      <c r="I55" s="102"/>
      <c r="J55" s="103"/>
      <c r="K55" s="104"/>
      <c r="L55" s="105"/>
      <c r="M55" s="103"/>
      <c r="N55" s="84">
        <f t="shared" si="0"/>
        <v>0</v>
      </c>
      <c r="O55" s="97"/>
      <c r="P55" s="84">
        <f t="shared" si="1"/>
        <v>3500</v>
      </c>
      <c r="Q55" s="97"/>
      <c r="R55" s="106">
        <f>R56</f>
        <v>3491</v>
      </c>
      <c r="S55" s="111"/>
      <c r="T55" s="177">
        <f t="shared" si="2"/>
        <v>99.74285714285715</v>
      </c>
      <c r="U55" s="186"/>
    </row>
    <row r="56" spans="1:21" ht="59.25" customHeight="1">
      <c r="A56" s="34" t="s">
        <v>151</v>
      </c>
      <c r="B56" s="35" t="s">
        <v>102</v>
      </c>
      <c r="C56" s="35" t="s">
        <v>110</v>
      </c>
      <c r="D56" s="35" t="s">
        <v>150</v>
      </c>
      <c r="E56" s="36" t="s">
        <v>152</v>
      </c>
      <c r="F56" s="51">
        <v>3500</v>
      </c>
      <c r="G56" s="82"/>
      <c r="H56" s="83"/>
      <c r="I56" s="102"/>
      <c r="J56" s="103"/>
      <c r="K56" s="104"/>
      <c r="L56" s="105"/>
      <c r="M56" s="103"/>
      <c r="N56" s="84">
        <f t="shared" si="0"/>
        <v>0</v>
      </c>
      <c r="O56" s="97"/>
      <c r="P56" s="84">
        <f t="shared" si="1"/>
        <v>3500</v>
      </c>
      <c r="Q56" s="97"/>
      <c r="R56" s="106">
        <v>3491</v>
      </c>
      <c r="S56" s="111"/>
      <c r="T56" s="177">
        <f t="shared" si="2"/>
        <v>99.74285714285715</v>
      </c>
      <c r="U56" s="186"/>
    </row>
    <row r="57" spans="1:21" ht="46.5" customHeight="1">
      <c r="A57" s="166" t="s">
        <v>166</v>
      </c>
      <c r="B57" s="35" t="s">
        <v>102</v>
      </c>
      <c r="C57" s="35" t="s">
        <v>110</v>
      </c>
      <c r="D57" s="35" t="s">
        <v>169</v>
      </c>
      <c r="E57" s="36"/>
      <c r="F57" s="51">
        <v>25000</v>
      </c>
      <c r="G57" s="82"/>
      <c r="H57" s="83"/>
      <c r="I57" s="102"/>
      <c r="J57" s="103"/>
      <c r="K57" s="104"/>
      <c r="L57" s="105"/>
      <c r="M57" s="103"/>
      <c r="N57" s="84">
        <f t="shared" si="0"/>
        <v>0</v>
      </c>
      <c r="O57" s="97"/>
      <c r="P57" s="84">
        <f t="shared" si="1"/>
        <v>25000</v>
      </c>
      <c r="Q57" s="97"/>
      <c r="R57" s="106">
        <f>R58</f>
        <v>9207</v>
      </c>
      <c r="S57" s="111"/>
      <c r="T57" s="177">
        <f t="shared" si="2"/>
        <v>36.828</v>
      </c>
      <c r="U57" s="186"/>
    </row>
    <row r="58" spans="1:21" ht="30" customHeight="1">
      <c r="A58" s="34" t="s">
        <v>167</v>
      </c>
      <c r="B58" s="35" t="s">
        <v>102</v>
      </c>
      <c r="C58" s="35" t="s">
        <v>110</v>
      </c>
      <c r="D58" s="35" t="s">
        <v>169</v>
      </c>
      <c r="E58" s="36" t="s">
        <v>170</v>
      </c>
      <c r="F58" s="51">
        <v>25000</v>
      </c>
      <c r="G58" s="82"/>
      <c r="H58" s="83"/>
      <c r="I58" s="102"/>
      <c r="J58" s="103"/>
      <c r="K58" s="104"/>
      <c r="L58" s="105"/>
      <c r="M58" s="103"/>
      <c r="N58" s="84">
        <f t="shared" si="0"/>
        <v>0</v>
      </c>
      <c r="O58" s="97"/>
      <c r="P58" s="84">
        <f t="shared" si="1"/>
        <v>25000</v>
      </c>
      <c r="Q58" s="97"/>
      <c r="R58" s="106">
        <v>9207</v>
      </c>
      <c r="S58" s="111"/>
      <c r="T58" s="177">
        <f t="shared" si="2"/>
        <v>36.828</v>
      </c>
      <c r="U58" s="186"/>
    </row>
    <row r="59" spans="1:23" ht="15" customHeight="1">
      <c r="A59" s="38" t="s">
        <v>168</v>
      </c>
      <c r="B59" s="35"/>
      <c r="C59" s="35"/>
      <c r="D59" s="35"/>
      <c r="E59" s="36"/>
      <c r="F59" s="51">
        <v>25000</v>
      </c>
      <c r="G59" s="82"/>
      <c r="H59" s="83"/>
      <c r="I59" s="102"/>
      <c r="J59" s="103"/>
      <c r="K59" s="104"/>
      <c r="L59" s="105"/>
      <c r="M59" s="103"/>
      <c r="N59" s="84">
        <f t="shared" si="0"/>
        <v>0</v>
      </c>
      <c r="O59" s="97"/>
      <c r="P59" s="67">
        <f t="shared" si="1"/>
        <v>25000</v>
      </c>
      <c r="Q59" s="69"/>
      <c r="R59" s="178">
        <v>9207</v>
      </c>
      <c r="S59" s="179"/>
      <c r="T59" s="187">
        <f t="shared" si="2"/>
        <v>36.828</v>
      </c>
      <c r="U59" s="186"/>
      <c r="V59" s="20"/>
      <c r="W59" s="20"/>
    </row>
    <row r="60" spans="1:21" ht="12" customHeight="1">
      <c r="A60" s="31"/>
      <c r="B60" s="35"/>
      <c r="C60" s="35"/>
      <c r="D60" s="80"/>
      <c r="E60" s="36"/>
      <c r="F60" s="51"/>
      <c r="G60" s="82"/>
      <c r="H60" s="83"/>
      <c r="I60" s="106"/>
      <c r="J60" s="107"/>
      <c r="K60" s="108"/>
      <c r="L60" s="109"/>
      <c r="M60" s="107"/>
      <c r="N60" s="110"/>
      <c r="O60" s="111"/>
      <c r="P60" s="106"/>
      <c r="Q60" s="111"/>
      <c r="R60" s="106"/>
      <c r="S60" s="111"/>
      <c r="T60" s="177"/>
      <c r="U60" s="186"/>
    </row>
    <row r="61" spans="1:21" ht="26.25" customHeight="1">
      <c r="A61" s="193" t="s">
        <v>217</v>
      </c>
      <c r="B61" s="173" t="s">
        <v>104</v>
      </c>
      <c r="C61" s="112"/>
      <c r="D61" s="113"/>
      <c r="E61" s="114"/>
      <c r="F61" s="91">
        <f>F62+F70+F77</f>
        <v>93300</v>
      </c>
      <c r="G61" s="115"/>
      <c r="H61" s="116">
        <f>H62+H70+H77</f>
        <v>11995</v>
      </c>
      <c r="I61" s="94">
        <f>I62+I70+I77</f>
        <v>-19000</v>
      </c>
      <c r="J61" s="117">
        <v>0</v>
      </c>
      <c r="K61" s="96">
        <f>K62+K70+K77</f>
        <v>171</v>
      </c>
      <c r="L61" s="118">
        <f>L62+L74+L77</f>
        <v>0</v>
      </c>
      <c r="M61" s="117"/>
      <c r="N61" s="94">
        <f t="shared" si="0"/>
        <v>-6834</v>
      </c>
      <c r="O61" s="95">
        <f>J61+M61</f>
        <v>0</v>
      </c>
      <c r="P61" s="94">
        <f>P62+P70+P77</f>
        <v>87286</v>
      </c>
      <c r="Q61" s="95"/>
      <c r="R61" s="110">
        <f>R62+R70+R77</f>
        <v>87149</v>
      </c>
      <c r="S61" s="182"/>
      <c r="T61" s="184">
        <f t="shared" si="2"/>
        <v>99.84304470361799</v>
      </c>
      <c r="U61" s="185"/>
    </row>
    <row r="62" spans="1:21" ht="15" customHeight="1">
      <c r="A62" s="40" t="s">
        <v>76</v>
      </c>
      <c r="B62" s="35" t="s">
        <v>104</v>
      </c>
      <c r="C62" s="35" t="s">
        <v>103</v>
      </c>
      <c r="D62" s="80"/>
      <c r="E62" s="36"/>
      <c r="F62" s="51">
        <f>F63+F67</f>
        <v>73500</v>
      </c>
      <c r="G62" s="119"/>
      <c r="H62" s="120">
        <f>H63+H67</f>
        <v>11995</v>
      </c>
      <c r="I62" s="84">
        <f>I63</f>
        <v>0</v>
      </c>
      <c r="J62" s="85"/>
      <c r="K62" s="86">
        <f>K63</f>
        <v>5</v>
      </c>
      <c r="L62" s="87">
        <f>L63+L67</f>
        <v>0</v>
      </c>
      <c r="M62" s="85"/>
      <c r="N62" s="84">
        <f t="shared" si="0"/>
        <v>12000</v>
      </c>
      <c r="O62" s="97"/>
      <c r="P62" s="84">
        <f>P63+P67</f>
        <v>85997</v>
      </c>
      <c r="Q62" s="97"/>
      <c r="R62" s="106">
        <f>R63+R67</f>
        <v>85862</v>
      </c>
      <c r="S62" s="111"/>
      <c r="T62" s="177">
        <f t="shared" si="2"/>
        <v>99.84301777968999</v>
      </c>
      <c r="U62" s="186"/>
    </row>
    <row r="63" spans="1:21" ht="30.75" customHeight="1">
      <c r="A63" s="160" t="s">
        <v>85</v>
      </c>
      <c r="B63" s="35" t="s">
        <v>104</v>
      </c>
      <c r="C63" s="35" t="s">
        <v>103</v>
      </c>
      <c r="D63" s="80">
        <v>2020000</v>
      </c>
      <c r="E63" s="36"/>
      <c r="F63" s="51">
        <f>F64+F65+F66</f>
        <v>73000</v>
      </c>
      <c r="G63" s="119"/>
      <c r="H63" s="120">
        <f>H64+H65+H66</f>
        <v>11995</v>
      </c>
      <c r="I63" s="84">
        <f>I64+I65+I66</f>
        <v>0</v>
      </c>
      <c r="J63" s="85"/>
      <c r="K63" s="86">
        <f>K64+K65+K66</f>
        <v>5</v>
      </c>
      <c r="L63" s="87">
        <f>L64+L65+L66</f>
        <v>0</v>
      </c>
      <c r="M63" s="85"/>
      <c r="N63" s="84">
        <f t="shared" si="0"/>
        <v>12000</v>
      </c>
      <c r="O63" s="97"/>
      <c r="P63" s="84">
        <f>P64+P65+P66</f>
        <v>85497</v>
      </c>
      <c r="Q63" s="97"/>
      <c r="R63" s="106">
        <f>R64+R65+R66</f>
        <v>85364</v>
      </c>
      <c r="S63" s="111"/>
      <c r="T63" s="177">
        <f t="shared" si="2"/>
        <v>99.84443898616325</v>
      </c>
      <c r="U63" s="186"/>
    </row>
    <row r="64" spans="1:21" ht="45" customHeight="1">
      <c r="A64" s="161" t="s">
        <v>86</v>
      </c>
      <c r="B64" s="35" t="s">
        <v>104</v>
      </c>
      <c r="C64" s="35" t="s">
        <v>103</v>
      </c>
      <c r="D64" s="80">
        <v>2020000</v>
      </c>
      <c r="E64" s="36" t="s">
        <v>87</v>
      </c>
      <c r="F64" s="51">
        <v>55412</v>
      </c>
      <c r="G64" s="82"/>
      <c r="H64" s="83">
        <v>11995</v>
      </c>
      <c r="I64" s="84">
        <v>3364</v>
      </c>
      <c r="J64" s="85"/>
      <c r="K64" s="86"/>
      <c r="L64" s="87">
        <v>433</v>
      </c>
      <c r="M64" s="85"/>
      <c r="N64" s="84">
        <f t="shared" si="0"/>
        <v>15792</v>
      </c>
      <c r="O64" s="97"/>
      <c r="P64" s="84">
        <f t="shared" si="1"/>
        <v>71204</v>
      </c>
      <c r="Q64" s="97"/>
      <c r="R64" s="106">
        <v>71203</v>
      </c>
      <c r="S64" s="111"/>
      <c r="T64" s="177">
        <f t="shared" si="2"/>
        <v>99.99859558451773</v>
      </c>
      <c r="U64" s="186"/>
    </row>
    <row r="65" spans="1:21" ht="16.5" customHeight="1">
      <c r="A65" s="161" t="s">
        <v>88</v>
      </c>
      <c r="B65" s="35" t="s">
        <v>104</v>
      </c>
      <c r="C65" s="35" t="s">
        <v>103</v>
      </c>
      <c r="D65" s="80">
        <v>2020000</v>
      </c>
      <c r="E65" s="36" t="s">
        <v>89</v>
      </c>
      <c r="F65" s="51">
        <v>6930</v>
      </c>
      <c r="G65" s="82"/>
      <c r="H65" s="83"/>
      <c r="I65" s="84">
        <v>155</v>
      </c>
      <c r="J65" s="85"/>
      <c r="K65" s="86"/>
      <c r="L65" s="87">
        <v>11</v>
      </c>
      <c r="M65" s="85"/>
      <c r="N65" s="84">
        <f t="shared" si="0"/>
        <v>166</v>
      </c>
      <c r="O65" s="97"/>
      <c r="P65" s="84">
        <f t="shared" si="1"/>
        <v>7096</v>
      </c>
      <c r="Q65" s="97"/>
      <c r="R65" s="106">
        <v>7021</v>
      </c>
      <c r="S65" s="111"/>
      <c r="T65" s="177">
        <f t="shared" si="2"/>
        <v>98.94306651634723</v>
      </c>
      <c r="U65" s="186"/>
    </row>
    <row r="66" spans="1:21" ht="45.75" customHeight="1">
      <c r="A66" s="161" t="s">
        <v>90</v>
      </c>
      <c r="B66" s="35" t="s">
        <v>104</v>
      </c>
      <c r="C66" s="35" t="s">
        <v>103</v>
      </c>
      <c r="D66" s="80">
        <v>2020000</v>
      </c>
      <c r="E66" s="36" t="s">
        <v>91</v>
      </c>
      <c r="F66" s="51">
        <v>10658</v>
      </c>
      <c r="G66" s="82"/>
      <c r="H66" s="83"/>
      <c r="I66" s="84">
        <v>-3519</v>
      </c>
      <c r="J66" s="85"/>
      <c r="K66" s="86">
        <v>5</v>
      </c>
      <c r="L66" s="87">
        <v>-444</v>
      </c>
      <c r="M66" s="85"/>
      <c r="N66" s="84">
        <f t="shared" si="0"/>
        <v>-3958</v>
      </c>
      <c r="O66" s="97"/>
      <c r="P66" s="84">
        <v>7197</v>
      </c>
      <c r="Q66" s="97"/>
      <c r="R66" s="106">
        <v>7140</v>
      </c>
      <c r="S66" s="111"/>
      <c r="T66" s="177">
        <f t="shared" si="2"/>
        <v>99.2080033347228</v>
      </c>
      <c r="U66" s="186"/>
    </row>
    <row r="67" spans="1:21" ht="16.5" customHeight="1">
      <c r="A67" s="166" t="s">
        <v>127</v>
      </c>
      <c r="B67" s="35" t="s">
        <v>104</v>
      </c>
      <c r="C67" s="35" t="s">
        <v>103</v>
      </c>
      <c r="D67" s="80">
        <v>5230000</v>
      </c>
      <c r="E67" s="36"/>
      <c r="F67" s="51">
        <v>500</v>
      </c>
      <c r="G67" s="82"/>
      <c r="H67" s="83"/>
      <c r="I67" s="84"/>
      <c r="J67" s="85"/>
      <c r="K67" s="86"/>
      <c r="L67" s="87"/>
      <c r="M67" s="85"/>
      <c r="N67" s="84">
        <f t="shared" si="0"/>
        <v>0</v>
      </c>
      <c r="O67" s="97"/>
      <c r="P67" s="84">
        <f t="shared" si="1"/>
        <v>500</v>
      </c>
      <c r="Q67" s="97"/>
      <c r="R67" s="106">
        <f>R68</f>
        <v>498</v>
      </c>
      <c r="S67" s="111"/>
      <c r="T67" s="177">
        <f t="shared" si="2"/>
        <v>99.6</v>
      </c>
      <c r="U67" s="186"/>
    </row>
    <row r="68" spans="1:21" ht="46.5" customHeight="1">
      <c r="A68" s="161" t="s">
        <v>90</v>
      </c>
      <c r="B68" s="35" t="s">
        <v>104</v>
      </c>
      <c r="C68" s="35" t="s">
        <v>103</v>
      </c>
      <c r="D68" s="80">
        <v>5230000</v>
      </c>
      <c r="E68" s="36" t="s">
        <v>91</v>
      </c>
      <c r="F68" s="51">
        <v>500</v>
      </c>
      <c r="G68" s="82"/>
      <c r="H68" s="83"/>
      <c r="I68" s="84"/>
      <c r="J68" s="85"/>
      <c r="K68" s="86"/>
      <c r="L68" s="87"/>
      <c r="M68" s="85"/>
      <c r="N68" s="84">
        <f t="shared" si="0"/>
        <v>0</v>
      </c>
      <c r="O68" s="97"/>
      <c r="P68" s="84">
        <f t="shared" si="1"/>
        <v>500</v>
      </c>
      <c r="Q68" s="97"/>
      <c r="R68" s="106">
        <v>498</v>
      </c>
      <c r="S68" s="111"/>
      <c r="T68" s="177">
        <f t="shared" si="2"/>
        <v>99.6</v>
      </c>
      <c r="U68" s="186"/>
    </row>
    <row r="69" spans="1:21" ht="12" customHeight="1">
      <c r="A69" s="42"/>
      <c r="B69" s="35"/>
      <c r="C69" s="35"/>
      <c r="D69" s="80"/>
      <c r="E69" s="36"/>
      <c r="F69" s="51"/>
      <c r="G69" s="82"/>
      <c r="H69" s="83"/>
      <c r="I69" s="84"/>
      <c r="J69" s="85"/>
      <c r="K69" s="86"/>
      <c r="L69" s="87"/>
      <c r="M69" s="85"/>
      <c r="N69" s="94"/>
      <c r="O69" s="97"/>
      <c r="P69" s="84"/>
      <c r="Q69" s="97"/>
      <c r="R69" s="106"/>
      <c r="S69" s="111"/>
      <c r="T69" s="177"/>
      <c r="U69" s="186"/>
    </row>
    <row r="70" spans="1:21" ht="51.75" customHeight="1">
      <c r="A70" s="28" t="s">
        <v>21</v>
      </c>
      <c r="B70" s="35" t="s">
        <v>104</v>
      </c>
      <c r="C70" s="35" t="s">
        <v>111</v>
      </c>
      <c r="D70" s="80"/>
      <c r="E70" s="36"/>
      <c r="F70" s="51">
        <f>F71+F74</f>
        <v>19300</v>
      </c>
      <c r="G70" s="82"/>
      <c r="H70" s="83"/>
      <c r="I70" s="84">
        <f>I71</f>
        <v>-19000</v>
      </c>
      <c r="J70" s="85"/>
      <c r="K70" s="86">
        <f>K71</f>
        <v>166</v>
      </c>
      <c r="L70" s="87"/>
      <c r="M70" s="85"/>
      <c r="N70" s="84">
        <f t="shared" si="0"/>
        <v>-18834</v>
      </c>
      <c r="O70" s="97"/>
      <c r="P70" s="84">
        <f>P71+P74</f>
        <v>789</v>
      </c>
      <c r="Q70" s="97"/>
      <c r="R70" s="106">
        <f>R71+R74</f>
        <v>788</v>
      </c>
      <c r="S70" s="111"/>
      <c r="T70" s="177">
        <f t="shared" si="2"/>
        <v>99.87325728770595</v>
      </c>
      <c r="U70" s="186"/>
    </row>
    <row r="71" spans="1:21" ht="46.5" customHeight="1">
      <c r="A71" s="164" t="s">
        <v>77</v>
      </c>
      <c r="B71" s="35" t="s">
        <v>104</v>
      </c>
      <c r="C71" s="35" t="s">
        <v>111</v>
      </c>
      <c r="D71" s="80">
        <v>2180000</v>
      </c>
      <c r="E71" s="36"/>
      <c r="F71" s="51">
        <f>F72</f>
        <v>19100</v>
      </c>
      <c r="G71" s="82"/>
      <c r="H71" s="83"/>
      <c r="I71" s="84">
        <f>I72</f>
        <v>-19000</v>
      </c>
      <c r="J71" s="85"/>
      <c r="K71" s="86">
        <f>K72</f>
        <v>166</v>
      </c>
      <c r="L71" s="87"/>
      <c r="M71" s="85"/>
      <c r="N71" s="84">
        <f t="shared" si="0"/>
        <v>-18834</v>
      </c>
      <c r="O71" s="97"/>
      <c r="P71" s="84">
        <f>P72</f>
        <v>589</v>
      </c>
      <c r="Q71" s="97"/>
      <c r="R71" s="106">
        <f>R72</f>
        <v>588</v>
      </c>
      <c r="S71" s="111"/>
      <c r="T71" s="177">
        <f t="shared" si="2"/>
        <v>99.830220713073</v>
      </c>
      <c r="U71" s="186"/>
    </row>
    <row r="72" spans="1:21" ht="60.75" customHeight="1">
      <c r="A72" s="165" t="s">
        <v>212</v>
      </c>
      <c r="B72" s="35" t="s">
        <v>104</v>
      </c>
      <c r="C72" s="35" t="s">
        <v>111</v>
      </c>
      <c r="D72" s="80">
        <v>2180000</v>
      </c>
      <c r="E72" s="36" t="s">
        <v>78</v>
      </c>
      <c r="F72" s="51">
        <v>19100</v>
      </c>
      <c r="G72" s="82"/>
      <c r="H72" s="83"/>
      <c r="I72" s="84">
        <v>-19000</v>
      </c>
      <c r="J72" s="85"/>
      <c r="K72" s="86">
        <v>166</v>
      </c>
      <c r="L72" s="87"/>
      <c r="M72" s="85"/>
      <c r="N72" s="84">
        <f t="shared" si="0"/>
        <v>-18834</v>
      </c>
      <c r="O72" s="97"/>
      <c r="P72" s="84">
        <v>589</v>
      </c>
      <c r="Q72" s="97"/>
      <c r="R72" s="106">
        <v>588</v>
      </c>
      <c r="S72" s="111"/>
      <c r="T72" s="177">
        <f t="shared" si="2"/>
        <v>99.830220713073</v>
      </c>
      <c r="U72" s="186"/>
    </row>
    <row r="73" spans="1:21" ht="14.25" customHeight="1" hidden="1">
      <c r="A73" s="165" t="s">
        <v>140</v>
      </c>
      <c r="B73" s="35"/>
      <c r="C73" s="35"/>
      <c r="D73" s="80"/>
      <c r="E73" s="36"/>
      <c r="F73" s="51">
        <v>19000</v>
      </c>
      <c r="G73" s="82"/>
      <c r="H73" s="83"/>
      <c r="I73" s="84"/>
      <c r="J73" s="85"/>
      <c r="K73" s="86"/>
      <c r="L73" s="87"/>
      <c r="M73" s="85"/>
      <c r="N73" s="84">
        <f t="shared" si="0"/>
        <v>0</v>
      </c>
      <c r="O73" s="97"/>
      <c r="P73" s="84">
        <v>0</v>
      </c>
      <c r="Q73" s="97"/>
      <c r="R73" s="106"/>
      <c r="S73" s="111"/>
      <c r="T73" s="177" t="e">
        <f t="shared" si="2"/>
        <v>#DIV/0!</v>
      </c>
      <c r="U73" s="186"/>
    </row>
    <row r="74" spans="1:21" ht="17.25" customHeight="1">
      <c r="A74" s="164" t="s">
        <v>127</v>
      </c>
      <c r="B74" s="35" t="s">
        <v>104</v>
      </c>
      <c r="C74" s="35" t="s">
        <v>111</v>
      </c>
      <c r="D74" s="80">
        <v>5230000</v>
      </c>
      <c r="E74" s="36"/>
      <c r="F74" s="51">
        <f>F75</f>
        <v>200</v>
      </c>
      <c r="G74" s="82"/>
      <c r="H74" s="83"/>
      <c r="I74" s="84"/>
      <c r="J74" s="85"/>
      <c r="K74" s="86"/>
      <c r="L74" s="87"/>
      <c r="M74" s="85"/>
      <c r="N74" s="84">
        <f t="shared" si="0"/>
        <v>0</v>
      </c>
      <c r="O74" s="97"/>
      <c r="P74" s="84">
        <f t="shared" si="1"/>
        <v>200</v>
      </c>
      <c r="Q74" s="97"/>
      <c r="R74" s="106">
        <f>R75</f>
        <v>200</v>
      </c>
      <c r="S74" s="111"/>
      <c r="T74" s="177">
        <f t="shared" si="2"/>
        <v>100</v>
      </c>
      <c r="U74" s="186"/>
    </row>
    <row r="75" spans="1:21" ht="61.5" customHeight="1">
      <c r="A75" s="165" t="s">
        <v>212</v>
      </c>
      <c r="B75" s="35" t="s">
        <v>104</v>
      </c>
      <c r="C75" s="35" t="s">
        <v>111</v>
      </c>
      <c r="D75" s="80">
        <v>5230000</v>
      </c>
      <c r="E75" s="36" t="s">
        <v>78</v>
      </c>
      <c r="F75" s="51">
        <v>200</v>
      </c>
      <c r="G75" s="82"/>
      <c r="H75" s="83"/>
      <c r="I75" s="84"/>
      <c r="J75" s="85"/>
      <c r="K75" s="86"/>
      <c r="L75" s="87"/>
      <c r="M75" s="85"/>
      <c r="N75" s="84">
        <f t="shared" si="0"/>
        <v>0</v>
      </c>
      <c r="O75" s="97"/>
      <c r="P75" s="84">
        <f t="shared" si="1"/>
        <v>200</v>
      </c>
      <c r="Q75" s="97"/>
      <c r="R75" s="106">
        <v>200</v>
      </c>
      <c r="S75" s="111"/>
      <c r="T75" s="177">
        <f t="shared" si="2"/>
        <v>100</v>
      </c>
      <c r="U75" s="186"/>
    </row>
    <row r="76" spans="1:21" ht="12" customHeight="1">
      <c r="A76" s="34"/>
      <c r="B76" s="35"/>
      <c r="C76" s="35"/>
      <c r="D76" s="80"/>
      <c r="E76" s="36"/>
      <c r="F76" s="51"/>
      <c r="G76" s="82"/>
      <c r="H76" s="83"/>
      <c r="I76" s="84"/>
      <c r="J76" s="85"/>
      <c r="K76" s="86"/>
      <c r="L76" s="87"/>
      <c r="M76" s="85"/>
      <c r="N76" s="84"/>
      <c r="O76" s="97"/>
      <c r="P76" s="84"/>
      <c r="Q76" s="97"/>
      <c r="R76" s="106"/>
      <c r="S76" s="111"/>
      <c r="T76" s="177"/>
      <c r="U76" s="186"/>
    </row>
    <row r="77" spans="1:21" ht="25.5" customHeight="1">
      <c r="A77" s="28" t="s">
        <v>133</v>
      </c>
      <c r="B77" s="35" t="s">
        <v>104</v>
      </c>
      <c r="C77" s="35" t="s">
        <v>112</v>
      </c>
      <c r="D77" s="80"/>
      <c r="E77" s="36"/>
      <c r="F77" s="51">
        <f>F79</f>
        <v>500</v>
      </c>
      <c r="G77" s="82"/>
      <c r="H77" s="83"/>
      <c r="I77" s="84"/>
      <c r="J77" s="85"/>
      <c r="K77" s="86"/>
      <c r="L77" s="87"/>
      <c r="M77" s="85"/>
      <c r="N77" s="84">
        <f t="shared" si="0"/>
        <v>0</v>
      </c>
      <c r="O77" s="97"/>
      <c r="P77" s="84">
        <f t="shared" si="1"/>
        <v>500</v>
      </c>
      <c r="Q77" s="97"/>
      <c r="R77" s="106">
        <f>R78</f>
        <v>499</v>
      </c>
      <c r="S77" s="111"/>
      <c r="T77" s="177">
        <f t="shared" si="2"/>
        <v>99.8</v>
      </c>
      <c r="U77" s="186"/>
    </row>
    <row r="78" spans="1:21" ht="17.25" customHeight="1">
      <c r="A78" s="164" t="s">
        <v>127</v>
      </c>
      <c r="B78" s="35" t="s">
        <v>104</v>
      </c>
      <c r="C78" s="35" t="s">
        <v>112</v>
      </c>
      <c r="D78" s="80">
        <v>5230000</v>
      </c>
      <c r="E78" s="36"/>
      <c r="F78" s="51">
        <f>F79</f>
        <v>500</v>
      </c>
      <c r="G78" s="82"/>
      <c r="H78" s="83"/>
      <c r="I78" s="84"/>
      <c r="J78" s="85"/>
      <c r="K78" s="86"/>
      <c r="L78" s="87"/>
      <c r="M78" s="85"/>
      <c r="N78" s="84">
        <f t="shared" si="0"/>
        <v>0</v>
      </c>
      <c r="O78" s="97"/>
      <c r="P78" s="84">
        <f t="shared" si="1"/>
        <v>500</v>
      </c>
      <c r="Q78" s="97"/>
      <c r="R78" s="106">
        <f>R79</f>
        <v>499</v>
      </c>
      <c r="S78" s="111"/>
      <c r="T78" s="177">
        <f t="shared" si="2"/>
        <v>99.8</v>
      </c>
      <c r="U78" s="186"/>
    </row>
    <row r="79" spans="1:21" ht="45.75" customHeight="1">
      <c r="A79" s="167" t="s">
        <v>90</v>
      </c>
      <c r="B79" s="35" t="s">
        <v>104</v>
      </c>
      <c r="C79" s="35" t="s">
        <v>112</v>
      </c>
      <c r="D79" s="80">
        <v>5230000</v>
      </c>
      <c r="E79" s="36" t="s">
        <v>91</v>
      </c>
      <c r="F79" s="51">
        <v>500</v>
      </c>
      <c r="G79" s="82"/>
      <c r="H79" s="83"/>
      <c r="I79" s="84"/>
      <c r="J79" s="85"/>
      <c r="K79" s="86"/>
      <c r="L79" s="87"/>
      <c r="M79" s="85"/>
      <c r="N79" s="84">
        <f>H79+I79+K79+L79</f>
        <v>0</v>
      </c>
      <c r="O79" s="97"/>
      <c r="P79" s="84">
        <f aca="true" t="shared" si="3" ref="P79:P140">F79+N79</f>
        <v>500</v>
      </c>
      <c r="Q79" s="97"/>
      <c r="R79" s="106">
        <v>499</v>
      </c>
      <c r="S79" s="111"/>
      <c r="T79" s="177">
        <f t="shared" si="2"/>
        <v>99.8</v>
      </c>
      <c r="U79" s="186"/>
    </row>
    <row r="80" spans="1:21" ht="12" customHeight="1">
      <c r="A80" s="43"/>
      <c r="B80" s="35"/>
      <c r="C80" s="35"/>
      <c r="D80" s="80"/>
      <c r="E80" s="36"/>
      <c r="F80" s="51"/>
      <c r="G80" s="82"/>
      <c r="H80" s="83"/>
      <c r="I80" s="84"/>
      <c r="J80" s="85"/>
      <c r="K80" s="86"/>
      <c r="L80" s="87"/>
      <c r="M80" s="85"/>
      <c r="N80" s="94"/>
      <c r="O80" s="97"/>
      <c r="P80" s="84"/>
      <c r="Q80" s="97"/>
      <c r="R80" s="106"/>
      <c r="S80" s="111"/>
      <c r="T80" s="177"/>
      <c r="U80" s="186"/>
    </row>
    <row r="81" spans="1:21" ht="15" customHeight="1">
      <c r="A81" s="193" t="s">
        <v>22</v>
      </c>
      <c r="B81" s="79" t="s">
        <v>105</v>
      </c>
      <c r="C81" s="79"/>
      <c r="D81" s="80"/>
      <c r="E81" s="36"/>
      <c r="F81" s="91">
        <f>F82+F87+F95+F100</f>
        <v>13450</v>
      </c>
      <c r="G81" s="115"/>
      <c r="H81" s="116">
        <f>H82+H87+H95+H100</f>
        <v>20247</v>
      </c>
      <c r="I81" s="91">
        <f>I82+I87+I95+I100</f>
        <v>19000</v>
      </c>
      <c r="J81" s="117">
        <v>0</v>
      </c>
      <c r="K81" s="96">
        <f>K87</f>
        <v>14</v>
      </c>
      <c r="L81" s="118">
        <f>L82+L87+L95+L100</f>
        <v>517</v>
      </c>
      <c r="M81" s="118">
        <f>M82+M87+M95+M100</f>
        <v>517</v>
      </c>
      <c r="N81" s="94">
        <f>H81+I81+K81+L81</f>
        <v>39778</v>
      </c>
      <c r="O81" s="95">
        <f>M81</f>
        <v>517</v>
      </c>
      <c r="P81" s="94">
        <f>P82+P87+P95+P100</f>
        <v>32980</v>
      </c>
      <c r="Q81" s="95">
        <f>Q87</f>
        <v>517</v>
      </c>
      <c r="R81" s="110">
        <f>R82+R87+R95+R100</f>
        <v>32786</v>
      </c>
      <c r="S81" s="182">
        <f>S87</f>
        <v>381</v>
      </c>
      <c r="T81" s="184">
        <f t="shared" si="2"/>
        <v>99.41176470588235</v>
      </c>
      <c r="U81" s="185">
        <f>S81/Q81*100</f>
        <v>73.69439071566731</v>
      </c>
    </row>
    <row r="82" spans="1:21" ht="14.25" customHeight="1">
      <c r="A82" s="28" t="s">
        <v>23</v>
      </c>
      <c r="B82" s="121" t="s">
        <v>105</v>
      </c>
      <c r="C82" s="35" t="s">
        <v>103</v>
      </c>
      <c r="D82" s="80"/>
      <c r="E82" s="36"/>
      <c r="F82" s="51">
        <f>F84</f>
        <v>5000</v>
      </c>
      <c r="G82" s="82"/>
      <c r="H82" s="83"/>
      <c r="I82" s="84">
        <f>I83</f>
        <v>0</v>
      </c>
      <c r="J82" s="85"/>
      <c r="K82" s="86"/>
      <c r="L82" s="87"/>
      <c r="M82" s="85"/>
      <c r="N82" s="84">
        <f aca="true" t="shared" si="4" ref="N82:N144">H82+I82+K82+L82</f>
        <v>0</v>
      </c>
      <c r="O82" s="97"/>
      <c r="P82" s="84">
        <f t="shared" si="3"/>
        <v>5000</v>
      </c>
      <c r="Q82" s="97"/>
      <c r="R82" s="106">
        <f>R83</f>
        <v>5000</v>
      </c>
      <c r="S82" s="111"/>
      <c r="T82" s="177">
        <f t="shared" si="2"/>
        <v>100</v>
      </c>
      <c r="U82" s="186"/>
    </row>
    <row r="83" spans="1:21" ht="30.75" customHeight="1">
      <c r="A83" s="166" t="s">
        <v>81</v>
      </c>
      <c r="B83" s="121" t="s">
        <v>105</v>
      </c>
      <c r="C83" s="35" t="s">
        <v>103</v>
      </c>
      <c r="D83" s="80">
        <v>2480000</v>
      </c>
      <c r="E83" s="36"/>
      <c r="F83" s="51">
        <f>F84</f>
        <v>5000</v>
      </c>
      <c r="G83" s="82"/>
      <c r="H83" s="83"/>
      <c r="I83" s="84">
        <f>I84+I85</f>
        <v>0</v>
      </c>
      <c r="J83" s="85"/>
      <c r="K83" s="86"/>
      <c r="L83" s="87"/>
      <c r="M83" s="85"/>
      <c r="N83" s="84">
        <f t="shared" si="4"/>
        <v>0</v>
      </c>
      <c r="O83" s="97"/>
      <c r="P83" s="84">
        <f t="shared" si="3"/>
        <v>5000</v>
      </c>
      <c r="Q83" s="97"/>
      <c r="R83" s="106">
        <f>R85</f>
        <v>5000</v>
      </c>
      <c r="S83" s="111"/>
      <c r="T83" s="177">
        <f t="shared" si="2"/>
        <v>100</v>
      </c>
      <c r="U83" s="186"/>
    </row>
    <row r="84" spans="1:21" ht="15.75" customHeight="1" hidden="1">
      <c r="A84" s="34" t="s">
        <v>161</v>
      </c>
      <c r="B84" s="121" t="s">
        <v>105</v>
      </c>
      <c r="C84" s="35" t="s">
        <v>103</v>
      </c>
      <c r="D84" s="80">
        <v>2480000</v>
      </c>
      <c r="E84" s="36" t="s">
        <v>115</v>
      </c>
      <c r="F84" s="51">
        <v>5000</v>
      </c>
      <c r="G84" s="82"/>
      <c r="H84" s="83"/>
      <c r="I84" s="84">
        <v>-5000</v>
      </c>
      <c r="J84" s="85"/>
      <c r="K84" s="86"/>
      <c r="L84" s="87"/>
      <c r="M84" s="85"/>
      <c r="N84" s="84">
        <f t="shared" si="4"/>
        <v>-5000</v>
      </c>
      <c r="O84" s="97"/>
      <c r="P84" s="84">
        <f t="shared" si="3"/>
        <v>0</v>
      </c>
      <c r="Q84" s="97"/>
      <c r="R84" s="106"/>
      <c r="S84" s="111"/>
      <c r="T84" s="177" t="e">
        <f aca="true" t="shared" si="5" ref="T84:T147">R84/P84*100</f>
        <v>#DIV/0!</v>
      </c>
      <c r="U84" s="186"/>
    </row>
    <row r="85" spans="1:21" ht="31.5" customHeight="1">
      <c r="A85" s="163" t="s">
        <v>190</v>
      </c>
      <c r="B85" s="121" t="s">
        <v>105</v>
      </c>
      <c r="C85" s="35" t="s">
        <v>103</v>
      </c>
      <c r="D85" s="80">
        <v>2480000</v>
      </c>
      <c r="E85" s="36" t="s">
        <v>191</v>
      </c>
      <c r="F85" s="51">
        <v>0</v>
      </c>
      <c r="G85" s="82"/>
      <c r="H85" s="83"/>
      <c r="I85" s="84">
        <v>5000</v>
      </c>
      <c r="J85" s="85"/>
      <c r="K85" s="86"/>
      <c r="L85" s="87"/>
      <c r="M85" s="85"/>
      <c r="N85" s="84">
        <f t="shared" si="4"/>
        <v>5000</v>
      </c>
      <c r="O85" s="97"/>
      <c r="P85" s="84">
        <f t="shared" si="3"/>
        <v>5000</v>
      </c>
      <c r="Q85" s="97"/>
      <c r="R85" s="106">
        <v>5000</v>
      </c>
      <c r="S85" s="111"/>
      <c r="T85" s="177">
        <f t="shared" si="5"/>
        <v>100</v>
      </c>
      <c r="U85" s="186"/>
    </row>
    <row r="86" spans="1:21" ht="12" customHeight="1">
      <c r="A86" s="31"/>
      <c r="B86" s="121"/>
      <c r="C86" s="35"/>
      <c r="D86" s="80"/>
      <c r="E86" s="36"/>
      <c r="F86" s="51"/>
      <c r="G86" s="82"/>
      <c r="H86" s="83"/>
      <c r="I86" s="84"/>
      <c r="J86" s="85"/>
      <c r="K86" s="86"/>
      <c r="L86" s="87"/>
      <c r="M86" s="85"/>
      <c r="N86" s="94"/>
      <c r="O86" s="97"/>
      <c r="P86" s="84"/>
      <c r="Q86" s="97"/>
      <c r="R86" s="106"/>
      <c r="S86" s="111"/>
      <c r="T86" s="177"/>
      <c r="U86" s="186"/>
    </row>
    <row r="87" spans="1:21" ht="14.25" customHeight="1">
      <c r="A87" s="28" t="s">
        <v>24</v>
      </c>
      <c r="B87" s="121" t="s">
        <v>105</v>
      </c>
      <c r="C87" s="35" t="s">
        <v>113</v>
      </c>
      <c r="D87" s="80"/>
      <c r="E87" s="36"/>
      <c r="F87" s="51">
        <f>F88+F91</f>
        <v>7850</v>
      </c>
      <c r="G87" s="119"/>
      <c r="H87" s="120">
        <f>H88+H91</f>
        <v>20247</v>
      </c>
      <c r="I87" s="51">
        <f>I88+I91</f>
        <v>19000</v>
      </c>
      <c r="J87" s="85"/>
      <c r="K87" s="86">
        <f>K91</f>
        <v>14</v>
      </c>
      <c r="L87" s="87">
        <f>L88+L91</f>
        <v>517</v>
      </c>
      <c r="M87" s="87">
        <f>M88+M91</f>
        <v>517</v>
      </c>
      <c r="N87" s="84">
        <f t="shared" si="4"/>
        <v>39778</v>
      </c>
      <c r="O87" s="97">
        <f>G87+J87+M87</f>
        <v>517</v>
      </c>
      <c r="P87" s="84">
        <f>P88+P91</f>
        <v>27380</v>
      </c>
      <c r="Q87" s="97">
        <f>G87+O87</f>
        <v>517</v>
      </c>
      <c r="R87" s="106">
        <f>R88+R91</f>
        <v>27186</v>
      </c>
      <c r="S87" s="111">
        <f>S88+S91</f>
        <v>381</v>
      </c>
      <c r="T87" s="177">
        <f t="shared" si="5"/>
        <v>99.29145361577794</v>
      </c>
      <c r="U87" s="186">
        <f aca="true" t="shared" si="6" ref="U87:U93">S87/Q87*100</f>
        <v>73.69439071566731</v>
      </c>
    </row>
    <row r="88" spans="1:21" ht="15.75" customHeight="1">
      <c r="A88" s="166" t="s">
        <v>83</v>
      </c>
      <c r="B88" s="121" t="s">
        <v>105</v>
      </c>
      <c r="C88" s="35" t="s">
        <v>113</v>
      </c>
      <c r="D88" s="80">
        <v>3100000</v>
      </c>
      <c r="E88" s="36"/>
      <c r="F88" s="51">
        <f>F89</f>
        <v>6000</v>
      </c>
      <c r="G88" s="82"/>
      <c r="H88" s="83"/>
      <c r="I88" s="84">
        <f>I89+I90</f>
        <v>19000</v>
      </c>
      <c r="J88" s="85"/>
      <c r="K88" s="86"/>
      <c r="L88" s="87">
        <f>L90</f>
        <v>2</v>
      </c>
      <c r="M88" s="85">
        <f>M90</f>
        <v>2</v>
      </c>
      <c r="N88" s="84">
        <f t="shared" si="4"/>
        <v>19002</v>
      </c>
      <c r="O88" s="97">
        <f aca="true" t="shared" si="7" ref="O88:O93">G88+J88+M88</f>
        <v>2</v>
      </c>
      <c r="P88" s="84">
        <f t="shared" si="3"/>
        <v>25002</v>
      </c>
      <c r="Q88" s="97">
        <f aca="true" t="shared" si="8" ref="Q88:Q93">G88+O88</f>
        <v>2</v>
      </c>
      <c r="R88" s="106">
        <f>R90</f>
        <v>25002</v>
      </c>
      <c r="S88" s="111">
        <f>S90</f>
        <v>2</v>
      </c>
      <c r="T88" s="177">
        <f t="shared" si="5"/>
        <v>100</v>
      </c>
      <c r="U88" s="186">
        <f t="shared" si="6"/>
        <v>100</v>
      </c>
    </row>
    <row r="89" spans="1:21" ht="15" customHeight="1" hidden="1">
      <c r="A89" s="34" t="s">
        <v>161</v>
      </c>
      <c r="B89" s="121" t="s">
        <v>105</v>
      </c>
      <c r="C89" s="35" t="s">
        <v>113</v>
      </c>
      <c r="D89" s="80">
        <v>3100000</v>
      </c>
      <c r="E89" s="36" t="s">
        <v>115</v>
      </c>
      <c r="F89" s="51">
        <v>6000</v>
      </c>
      <c r="G89" s="82"/>
      <c r="H89" s="83"/>
      <c r="I89" s="84">
        <v>-6000</v>
      </c>
      <c r="J89" s="85"/>
      <c r="K89" s="86"/>
      <c r="L89" s="87"/>
      <c r="M89" s="85"/>
      <c r="N89" s="84">
        <f t="shared" si="4"/>
        <v>-6000</v>
      </c>
      <c r="O89" s="97">
        <f t="shared" si="7"/>
        <v>0</v>
      </c>
      <c r="P89" s="84">
        <f t="shared" si="3"/>
        <v>0</v>
      </c>
      <c r="Q89" s="97"/>
      <c r="R89" s="106"/>
      <c r="S89" s="111"/>
      <c r="T89" s="177" t="e">
        <f t="shared" si="5"/>
        <v>#DIV/0!</v>
      </c>
      <c r="U89" s="186" t="e">
        <f t="shared" si="6"/>
        <v>#DIV/0!</v>
      </c>
    </row>
    <row r="90" spans="1:21" ht="30.75" customHeight="1">
      <c r="A90" s="163" t="s">
        <v>193</v>
      </c>
      <c r="B90" s="121" t="s">
        <v>105</v>
      </c>
      <c r="C90" s="35" t="s">
        <v>113</v>
      </c>
      <c r="D90" s="80">
        <v>3100000</v>
      </c>
      <c r="E90" s="36" t="s">
        <v>192</v>
      </c>
      <c r="F90" s="51">
        <v>0</v>
      </c>
      <c r="G90" s="82"/>
      <c r="H90" s="83"/>
      <c r="I90" s="84">
        <v>25000</v>
      </c>
      <c r="J90" s="85"/>
      <c r="K90" s="86"/>
      <c r="L90" s="87">
        <v>2</v>
      </c>
      <c r="M90" s="85">
        <v>2</v>
      </c>
      <c r="N90" s="84">
        <f t="shared" si="4"/>
        <v>25002</v>
      </c>
      <c r="O90" s="97">
        <f t="shared" si="7"/>
        <v>2</v>
      </c>
      <c r="P90" s="84">
        <f t="shared" si="3"/>
        <v>25002</v>
      </c>
      <c r="Q90" s="97">
        <f t="shared" si="8"/>
        <v>2</v>
      </c>
      <c r="R90" s="106">
        <v>25002</v>
      </c>
      <c r="S90" s="111">
        <v>2</v>
      </c>
      <c r="T90" s="177">
        <f t="shared" si="5"/>
        <v>100</v>
      </c>
      <c r="U90" s="186">
        <f t="shared" si="6"/>
        <v>100</v>
      </c>
    </row>
    <row r="91" spans="1:21" ht="18" customHeight="1">
      <c r="A91" s="166" t="s">
        <v>82</v>
      </c>
      <c r="B91" s="121" t="s">
        <v>105</v>
      </c>
      <c r="C91" s="35" t="s">
        <v>113</v>
      </c>
      <c r="D91" s="80">
        <v>3170000</v>
      </c>
      <c r="E91" s="36"/>
      <c r="F91" s="51">
        <f>F92</f>
        <v>1850</v>
      </c>
      <c r="G91" s="82"/>
      <c r="H91" s="83">
        <f>H93</f>
        <v>20247</v>
      </c>
      <c r="I91" s="98">
        <f>I92+I93</f>
        <v>0</v>
      </c>
      <c r="J91" s="85"/>
      <c r="K91" s="86">
        <f>K93</f>
        <v>14</v>
      </c>
      <c r="L91" s="87">
        <f>L93</f>
        <v>515</v>
      </c>
      <c r="M91" s="85">
        <f>M93</f>
        <v>515</v>
      </c>
      <c r="N91" s="84">
        <f t="shared" si="4"/>
        <v>20776</v>
      </c>
      <c r="O91" s="97">
        <f t="shared" si="7"/>
        <v>515</v>
      </c>
      <c r="P91" s="84">
        <f>P93</f>
        <v>2378</v>
      </c>
      <c r="Q91" s="97">
        <f t="shared" si="8"/>
        <v>515</v>
      </c>
      <c r="R91" s="106">
        <f>R93</f>
        <v>2184</v>
      </c>
      <c r="S91" s="111">
        <f>S93</f>
        <v>379</v>
      </c>
      <c r="T91" s="177">
        <f t="shared" si="5"/>
        <v>91.84188393608073</v>
      </c>
      <c r="U91" s="186">
        <f t="shared" si="6"/>
        <v>73.59223300970874</v>
      </c>
    </row>
    <row r="92" spans="1:21" ht="15" customHeight="1" hidden="1">
      <c r="A92" s="34" t="s">
        <v>161</v>
      </c>
      <c r="B92" s="121" t="s">
        <v>105</v>
      </c>
      <c r="C92" s="35" t="s">
        <v>113</v>
      </c>
      <c r="D92" s="80">
        <v>3170000</v>
      </c>
      <c r="E92" s="36" t="s">
        <v>115</v>
      </c>
      <c r="F92" s="51">
        <v>1850</v>
      </c>
      <c r="G92" s="82"/>
      <c r="H92" s="83"/>
      <c r="I92" s="84">
        <v>-1850</v>
      </c>
      <c r="J92" s="85"/>
      <c r="K92" s="86"/>
      <c r="L92" s="87"/>
      <c r="M92" s="85"/>
      <c r="N92" s="84">
        <f t="shared" si="4"/>
        <v>-1850</v>
      </c>
      <c r="O92" s="97">
        <f t="shared" si="7"/>
        <v>0</v>
      </c>
      <c r="P92" s="84">
        <f t="shared" si="3"/>
        <v>0</v>
      </c>
      <c r="Q92" s="97"/>
      <c r="R92" s="106"/>
      <c r="S92" s="111"/>
      <c r="T92" s="177" t="e">
        <f t="shared" si="5"/>
        <v>#DIV/0!</v>
      </c>
      <c r="U92" s="186" t="e">
        <f t="shared" si="6"/>
        <v>#DIV/0!</v>
      </c>
    </row>
    <row r="93" spans="1:21" ht="30.75" customHeight="1">
      <c r="A93" s="34" t="s">
        <v>175</v>
      </c>
      <c r="B93" s="121" t="s">
        <v>105</v>
      </c>
      <c r="C93" s="35" t="s">
        <v>113</v>
      </c>
      <c r="D93" s="80">
        <v>3170000</v>
      </c>
      <c r="E93" s="36" t="s">
        <v>174</v>
      </c>
      <c r="F93" s="51">
        <v>0</v>
      </c>
      <c r="G93" s="82"/>
      <c r="H93" s="83">
        <v>20247</v>
      </c>
      <c r="I93" s="84">
        <v>1850</v>
      </c>
      <c r="J93" s="85"/>
      <c r="K93" s="86">
        <v>14</v>
      </c>
      <c r="L93" s="87">
        <v>515</v>
      </c>
      <c r="M93" s="85">
        <v>515</v>
      </c>
      <c r="N93" s="84">
        <f t="shared" si="4"/>
        <v>22626</v>
      </c>
      <c r="O93" s="97">
        <f t="shared" si="7"/>
        <v>515</v>
      </c>
      <c r="P93" s="84">
        <v>2378</v>
      </c>
      <c r="Q93" s="97">
        <f t="shared" si="8"/>
        <v>515</v>
      </c>
      <c r="R93" s="106">
        <v>2184</v>
      </c>
      <c r="S93" s="111">
        <v>379</v>
      </c>
      <c r="T93" s="177">
        <f t="shared" si="5"/>
        <v>91.84188393608073</v>
      </c>
      <c r="U93" s="186">
        <f t="shared" si="6"/>
        <v>73.59223300970874</v>
      </c>
    </row>
    <row r="94" spans="1:21" ht="12" customHeight="1">
      <c r="A94" s="34"/>
      <c r="B94" s="121"/>
      <c r="C94" s="35"/>
      <c r="D94" s="80"/>
      <c r="E94" s="36"/>
      <c r="F94" s="51"/>
      <c r="G94" s="82"/>
      <c r="H94" s="83"/>
      <c r="I94" s="84"/>
      <c r="J94" s="85"/>
      <c r="K94" s="86"/>
      <c r="L94" s="87"/>
      <c r="M94" s="85"/>
      <c r="N94" s="84"/>
      <c r="O94" s="97"/>
      <c r="P94" s="84"/>
      <c r="Q94" s="97"/>
      <c r="R94" s="106"/>
      <c r="S94" s="111"/>
      <c r="T94" s="177"/>
      <c r="U94" s="186"/>
    </row>
    <row r="95" spans="1:21" ht="14.25" customHeight="1">
      <c r="A95" s="44" t="s">
        <v>118</v>
      </c>
      <c r="B95" s="121" t="s">
        <v>105</v>
      </c>
      <c r="C95" s="35" t="s">
        <v>111</v>
      </c>
      <c r="D95" s="80"/>
      <c r="E95" s="122"/>
      <c r="F95" s="84">
        <f>F97</f>
        <v>400</v>
      </c>
      <c r="G95" s="82"/>
      <c r="H95" s="83"/>
      <c r="I95" s="84">
        <f>I96</f>
        <v>0</v>
      </c>
      <c r="J95" s="85"/>
      <c r="K95" s="86"/>
      <c r="L95" s="87"/>
      <c r="M95" s="85"/>
      <c r="N95" s="84">
        <f t="shared" si="4"/>
        <v>0</v>
      </c>
      <c r="O95" s="97"/>
      <c r="P95" s="84">
        <f t="shared" si="3"/>
        <v>400</v>
      </c>
      <c r="Q95" s="97"/>
      <c r="R95" s="106">
        <f>R96</f>
        <v>400</v>
      </c>
      <c r="S95" s="111"/>
      <c r="T95" s="177">
        <f t="shared" si="5"/>
        <v>100</v>
      </c>
      <c r="U95" s="186"/>
    </row>
    <row r="96" spans="1:21" ht="17.25" customHeight="1">
      <c r="A96" s="168" t="s">
        <v>84</v>
      </c>
      <c r="B96" s="121" t="s">
        <v>105</v>
      </c>
      <c r="C96" s="35" t="s">
        <v>111</v>
      </c>
      <c r="D96" s="80">
        <v>3300000</v>
      </c>
      <c r="E96" s="122"/>
      <c r="F96" s="51">
        <f>F97</f>
        <v>400</v>
      </c>
      <c r="G96" s="82"/>
      <c r="H96" s="83"/>
      <c r="I96" s="84">
        <f>I97+I98</f>
        <v>0</v>
      </c>
      <c r="J96" s="85"/>
      <c r="K96" s="86"/>
      <c r="L96" s="87"/>
      <c r="M96" s="85"/>
      <c r="N96" s="84">
        <f t="shared" si="4"/>
        <v>0</v>
      </c>
      <c r="O96" s="97"/>
      <c r="P96" s="84">
        <f t="shared" si="3"/>
        <v>400</v>
      </c>
      <c r="Q96" s="97"/>
      <c r="R96" s="106">
        <f>R98</f>
        <v>400</v>
      </c>
      <c r="S96" s="111"/>
      <c r="T96" s="177">
        <f t="shared" si="5"/>
        <v>100</v>
      </c>
      <c r="U96" s="186"/>
    </row>
    <row r="97" spans="1:21" ht="15.75" customHeight="1" hidden="1">
      <c r="A97" s="165" t="s">
        <v>161</v>
      </c>
      <c r="B97" s="121" t="s">
        <v>105</v>
      </c>
      <c r="C97" s="35" t="s">
        <v>111</v>
      </c>
      <c r="D97" s="80">
        <v>3300000</v>
      </c>
      <c r="E97" s="36" t="s">
        <v>115</v>
      </c>
      <c r="F97" s="51">
        <v>400</v>
      </c>
      <c r="G97" s="82"/>
      <c r="H97" s="83"/>
      <c r="I97" s="84">
        <v>-400</v>
      </c>
      <c r="J97" s="85"/>
      <c r="K97" s="86"/>
      <c r="L97" s="87"/>
      <c r="M97" s="85"/>
      <c r="N97" s="84">
        <f t="shared" si="4"/>
        <v>-400</v>
      </c>
      <c r="O97" s="97"/>
      <c r="P97" s="84">
        <f t="shared" si="3"/>
        <v>0</v>
      </c>
      <c r="Q97" s="97"/>
      <c r="R97" s="106"/>
      <c r="S97" s="111"/>
      <c r="T97" s="177" t="e">
        <f t="shared" si="5"/>
        <v>#DIV/0!</v>
      </c>
      <c r="U97" s="186"/>
    </row>
    <row r="98" spans="1:21" ht="32.25" customHeight="1">
      <c r="A98" s="169" t="s">
        <v>194</v>
      </c>
      <c r="B98" s="121" t="s">
        <v>105</v>
      </c>
      <c r="C98" s="35" t="s">
        <v>111</v>
      </c>
      <c r="D98" s="80">
        <v>3300000</v>
      </c>
      <c r="E98" s="36" t="s">
        <v>195</v>
      </c>
      <c r="F98" s="51">
        <v>0</v>
      </c>
      <c r="G98" s="82"/>
      <c r="H98" s="83"/>
      <c r="I98" s="84">
        <v>400</v>
      </c>
      <c r="J98" s="85"/>
      <c r="K98" s="86"/>
      <c r="L98" s="87"/>
      <c r="M98" s="85"/>
      <c r="N98" s="84">
        <f t="shared" si="4"/>
        <v>400</v>
      </c>
      <c r="O98" s="97"/>
      <c r="P98" s="84">
        <f t="shared" si="3"/>
        <v>400</v>
      </c>
      <c r="Q98" s="97"/>
      <c r="R98" s="106">
        <v>400</v>
      </c>
      <c r="S98" s="111"/>
      <c r="T98" s="177">
        <f t="shared" si="5"/>
        <v>100</v>
      </c>
      <c r="U98" s="186"/>
    </row>
    <row r="99" spans="1:21" ht="12" customHeight="1">
      <c r="A99" s="31"/>
      <c r="B99" s="121"/>
      <c r="C99" s="35"/>
      <c r="D99" s="80"/>
      <c r="E99" s="36"/>
      <c r="F99" s="51"/>
      <c r="G99" s="82"/>
      <c r="H99" s="83"/>
      <c r="I99" s="84"/>
      <c r="J99" s="85"/>
      <c r="K99" s="86"/>
      <c r="L99" s="87"/>
      <c r="M99" s="85"/>
      <c r="N99" s="84"/>
      <c r="O99" s="97"/>
      <c r="P99" s="84"/>
      <c r="Q99" s="97"/>
      <c r="R99" s="106"/>
      <c r="S99" s="111"/>
      <c r="T99" s="177"/>
      <c r="U99" s="186"/>
    </row>
    <row r="100" spans="1:21" ht="27" customHeight="1">
      <c r="A100" s="28" t="s">
        <v>130</v>
      </c>
      <c r="B100" s="121" t="s">
        <v>105</v>
      </c>
      <c r="C100" s="35" t="s">
        <v>131</v>
      </c>
      <c r="D100" s="80"/>
      <c r="E100" s="36"/>
      <c r="F100" s="51">
        <f>F102</f>
        <v>200</v>
      </c>
      <c r="G100" s="82"/>
      <c r="H100" s="83"/>
      <c r="I100" s="84">
        <f>I101</f>
        <v>0</v>
      </c>
      <c r="J100" s="85"/>
      <c r="K100" s="86"/>
      <c r="L100" s="87"/>
      <c r="M100" s="85"/>
      <c r="N100" s="84">
        <f t="shared" si="4"/>
        <v>0</v>
      </c>
      <c r="O100" s="97"/>
      <c r="P100" s="84">
        <f t="shared" si="3"/>
        <v>200</v>
      </c>
      <c r="Q100" s="97"/>
      <c r="R100" s="106">
        <f>R101</f>
        <v>200</v>
      </c>
      <c r="S100" s="111"/>
      <c r="T100" s="177">
        <f t="shared" si="5"/>
        <v>100</v>
      </c>
      <c r="U100" s="186"/>
    </row>
    <row r="101" spans="1:21" ht="16.5" customHeight="1">
      <c r="A101" s="164" t="s">
        <v>127</v>
      </c>
      <c r="B101" s="121" t="s">
        <v>105</v>
      </c>
      <c r="C101" s="35" t="s">
        <v>131</v>
      </c>
      <c r="D101" s="80">
        <v>5230000</v>
      </c>
      <c r="E101" s="36"/>
      <c r="F101" s="51">
        <f>F102</f>
        <v>200</v>
      </c>
      <c r="G101" s="82"/>
      <c r="H101" s="83"/>
      <c r="I101" s="84">
        <f>I102+I103</f>
        <v>0</v>
      </c>
      <c r="J101" s="85"/>
      <c r="K101" s="86"/>
      <c r="L101" s="87"/>
      <c r="M101" s="85"/>
      <c r="N101" s="84">
        <f t="shared" si="4"/>
        <v>0</v>
      </c>
      <c r="O101" s="97"/>
      <c r="P101" s="84">
        <f t="shared" si="3"/>
        <v>200</v>
      </c>
      <c r="Q101" s="97"/>
      <c r="R101" s="106">
        <f>R103</f>
        <v>200</v>
      </c>
      <c r="S101" s="111"/>
      <c r="T101" s="177">
        <f t="shared" si="5"/>
        <v>100</v>
      </c>
      <c r="U101" s="186"/>
    </row>
    <row r="102" spans="1:21" ht="30.75" customHeight="1" hidden="1">
      <c r="A102" s="165" t="s">
        <v>142</v>
      </c>
      <c r="B102" s="121" t="s">
        <v>105</v>
      </c>
      <c r="C102" s="35" t="s">
        <v>131</v>
      </c>
      <c r="D102" s="80">
        <v>5230000</v>
      </c>
      <c r="E102" s="36" t="s">
        <v>148</v>
      </c>
      <c r="F102" s="51">
        <v>200</v>
      </c>
      <c r="G102" s="82"/>
      <c r="H102" s="83"/>
      <c r="I102" s="84">
        <v>-200</v>
      </c>
      <c r="J102" s="85"/>
      <c r="K102" s="86"/>
      <c r="L102" s="87"/>
      <c r="M102" s="85"/>
      <c r="N102" s="84">
        <f t="shared" si="4"/>
        <v>-200</v>
      </c>
      <c r="O102" s="97"/>
      <c r="P102" s="84">
        <f t="shared" si="3"/>
        <v>0</v>
      </c>
      <c r="Q102" s="97"/>
      <c r="R102" s="106"/>
      <c r="S102" s="111"/>
      <c r="T102" s="177" t="e">
        <f t="shared" si="5"/>
        <v>#DIV/0!</v>
      </c>
      <c r="U102" s="186"/>
    </row>
    <row r="103" spans="1:21" ht="32.25" customHeight="1">
      <c r="A103" s="165" t="s">
        <v>202</v>
      </c>
      <c r="B103" s="121" t="s">
        <v>105</v>
      </c>
      <c r="C103" s="35" t="s">
        <v>131</v>
      </c>
      <c r="D103" s="80">
        <v>5230000</v>
      </c>
      <c r="E103" s="36" t="s">
        <v>203</v>
      </c>
      <c r="F103" s="51">
        <v>0</v>
      </c>
      <c r="G103" s="82"/>
      <c r="H103" s="83"/>
      <c r="I103" s="84">
        <v>200</v>
      </c>
      <c r="J103" s="85"/>
      <c r="K103" s="86"/>
      <c r="L103" s="87"/>
      <c r="M103" s="85"/>
      <c r="N103" s="84">
        <f t="shared" si="4"/>
        <v>200</v>
      </c>
      <c r="O103" s="97"/>
      <c r="P103" s="84">
        <f t="shared" si="3"/>
        <v>200</v>
      </c>
      <c r="Q103" s="97"/>
      <c r="R103" s="106">
        <v>200</v>
      </c>
      <c r="S103" s="111"/>
      <c r="T103" s="177">
        <f t="shared" si="5"/>
        <v>100</v>
      </c>
      <c r="U103" s="186"/>
    </row>
    <row r="104" spans="1:21" ht="12" customHeight="1">
      <c r="A104" s="31"/>
      <c r="B104" s="124"/>
      <c r="C104" s="124"/>
      <c r="D104" s="123"/>
      <c r="E104" s="125"/>
      <c r="F104" s="81"/>
      <c r="G104" s="82"/>
      <c r="H104" s="83"/>
      <c r="I104" s="84"/>
      <c r="J104" s="85"/>
      <c r="K104" s="86"/>
      <c r="L104" s="87"/>
      <c r="M104" s="85"/>
      <c r="N104" s="94"/>
      <c r="O104" s="97"/>
      <c r="P104" s="84"/>
      <c r="Q104" s="97"/>
      <c r="R104" s="106"/>
      <c r="S104" s="111"/>
      <c r="T104" s="177"/>
      <c r="U104" s="186"/>
    </row>
    <row r="105" spans="1:21" ht="14.25" customHeight="1">
      <c r="A105" s="193" t="s">
        <v>222</v>
      </c>
      <c r="B105" s="132" t="s">
        <v>114</v>
      </c>
      <c r="C105" s="79"/>
      <c r="D105" s="113"/>
      <c r="E105" s="114"/>
      <c r="F105" s="91">
        <f>F106+F116+F123</f>
        <v>466264</v>
      </c>
      <c r="G105" s="115"/>
      <c r="H105" s="116">
        <f>H106+H116+H123</f>
        <v>103586</v>
      </c>
      <c r="I105" s="91">
        <f>I106+I116+I123</f>
        <v>-13000</v>
      </c>
      <c r="J105" s="117">
        <f>J123</f>
        <v>3000</v>
      </c>
      <c r="K105" s="96">
        <f>K106+K116+K123</f>
        <v>29</v>
      </c>
      <c r="L105" s="118">
        <f>L106+L116+L123</f>
        <v>43339</v>
      </c>
      <c r="M105" s="117">
        <f>M106+M116+M123</f>
        <v>24355</v>
      </c>
      <c r="N105" s="94">
        <f t="shared" si="4"/>
        <v>133954</v>
      </c>
      <c r="O105" s="95">
        <f>J105+M105</f>
        <v>27355</v>
      </c>
      <c r="P105" s="94">
        <f>P106+P116+P123</f>
        <v>601462</v>
      </c>
      <c r="Q105" s="95">
        <f>Q106+Q116+Q123</f>
        <v>31274</v>
      </c>
      <c r="R105" s="94">
        <f>R106+R116+R123</f>
        <v>596351</v>
      </c>
      <c r="S105" s="95">
        <f>S106+S116+S123</f>
        <v>30809</v>
      </c>
      <c r="T105" s="184">
        <f t="shared" si="5"/>
        <v>99.15023725522144</v>
      </c>
      <c r="U105" s="185">
        <f>S105/Q105*100</f>
        <v>98.51314190701541</v>
      </c>
    </row>
    <row r="106" spans="1:21" ht="14.25" customHeight="1">
      <c r="A106" s="28" t="s">
        <v>6</v>
      </c>
      <c r="B106" s="35" t="s">
        <v>114</v>
      </c>
      <c r="C106" s="35" t="s">
        <v>102</v>
      </c>
      <c r="D106" s="80"/>
      <c r="E106" s="36"/>
      <c r="F106" s="51">
        <f>F107+F112</f>
        <v>72000</v>
      </c>
      <c r="G106" s="119"/>
      <c r="H106" s="120">
        <f>H107+H112</f>
        <v>52600</v>
      </c>
      <c r="I106" s="84">
        <f>I107+I112</f>
        <v>5000</v>
      </c>
      <c r="J106" s="85"/>
      <c r="K106" s="86"/>
      <c r="L106" s="87">
        <f>L107+L112</f>
        <v>36261</v>
      </c>
      <c r="M106" s="85">
        <f>M107</f>
        <v>21845</v>
      </c>
      <c r="N106" s="84">
        <f t="shared" si="4"/>
        <v>93861</v>
      </c>
      <c r="O106" s="97">
        <f>J106+M106</f>
        <v>21845</v>
      </c>
      <c r="P106" s="84">
        <f>P107+P112</f>
        <v>169861</v>
      </c>
      <c r="Q106" s="97">
        <f>Q107+Q112</f>
        <v>25764</v>
      </c>
      <c r="R106" s="84">
        <f>R107+R112</f>
        <v>168168</v>
      </c>
      <c r="S106" s="97">
        <f>S107+S112</f>
        <v>25764</v>
      </c>
      <c r="T106" s="177">
        <f t="shared" si="5"/>
        <v>99.00330270044331</v>
      </c>
      <c r="U106" s="186">
        <f>S106/Q106*100</f>
        <v>100</v>
      </c>
    </row>
    <row r="107" spans="1:21" ht="16.5" customHeight="1">
      <c r="A107" s="166" t="s">
        <v>93</v>
      </c>
      <c r="B107" s="35" t="s">
        <v>114</v>
      </c>
      <c r="C107" s="35" t="s">
        <v>102</v>
      </c>
      <c r="D107" s="80">
        <v>3500000</v>
      </c>
      <c r="E107" s="36"/>
      <c r="F107" s="51">
        <f>F108</f>
        <v>69000</v>
      </c>
      <c r="G107" s="82"/>
      <c r="H107" s="83">
        <f>H110</f>
        <v>52600</v>
      </c>
      <c r="I107" s="84">
        <f>I108+I110</f>
        <v>5000</v>
      </c>
      <c r="J107" s="85"/>
      <c r="K107" s="86"/>
      <c r="L107" s="87">
        <f>L108+L110</f>
        <v>36261</v>
      </c>
      <c r="M107" s="85">
        <f>M110</f>
        <v>21845</v>
      </c>
      <c r="N107" s="84">
        <f t="shared" si="4"/>
        <v>93861</v>
      </c>
      <c r="O107" s="97">
        <f>J107+M107</f>
        <v>21845</v>
      </c>
      <c r="P107" s="84">
        <f>P108+P110</f>
        <v>166861</v>
      </c>
      <c r="Q107" s="97">
        <f>Q108+Q110</f>
        <v>25764</v>
      </c>
      <c r="R107" s="84">
        <f>R108+R110</f>
        <v>165217</v>
      </c>
      <c r="S107" s="97">
        <f>S108+S110</f>
        <v>25764</v>
      </c>
      <c r="T107" s="177">
        <f t="shared" si="5"/>
        <v>99.01474880289582</v>
      </c>
      <c r="U107" s="186">
        <f>S107/Q107*100</f>
        <v>100</v>
      </c>
    </row>
    <row r="108" spans="1:21" ht="17.25" customHeight="1">
      <c r="A108" s="34" t="s">
        <v>161</v>
      </c>
      <c r="B108" s="35" t="s">
        <v>114</v>
      </c>
      <c r="C108" s="35" t="s">
        <v>102</v>
      </c>
      <c r="D108" s="80">
        <v>3500000</v>
      </c>
      <c r="E108" s="36" t="s">
        <v>115</v>
      </c>
      <c r="F108" s="51">
        <v>69000</v>
      </c>
      <c r="G108" s="82"/>
      <c r="H108" s="83"/>
      <c r="I108" s="84">
        <v>-63000</v>
      </c>
      <c r="J108" s="85"/>
      <c r="K108" s="86"/>
      <c r="L108" s="87">
        <v>434</v>
      </c>
      <c r="M108" s="85"/>
      <c r="N108" s="84">
        <f t="shared" si="4"/>
        <v>-62566</v>
      </c>
      <c r="O108" s="97"/>
      <c r="P108" s="84">
        <v>6515</v>
      </c>
      <c r="Q108" s="97"/>
      <c r="R108" s="106">
        <v>6145</v>
      </c>
      <c r="S108" s="111"/>
      <c r="T108" s="177">
        <f t="shared" si="5"/>
        <v>94.3207981580967</v>
      </c>
      <c r="U108" s="186"/>
    </row>
    <row r="109" spans="1:21" ht="14.25" customHeight="1" hidden="1">
      <c r="A109" s="34" t="s">
        <v>138</v>
      </c>
      <c r="B109" s="35"/>
      <c r="C109" s="35"/>
      <c r="D109" s="80"/>
      <c r="E109" s="36"/>
      <c r="F109" s="51">
        <v>63000</v>
      </c>
      <c r="G109" s="82"/>
      <c r="H109" s="83"/>
      <c r="I109" s="84">
        <v>-63000</v>
      </c>
      <c r="J109" s="85"/>
      <c r="K109" s="86"/>
      <c r="L109" s="87"/>
      <c r="M109" s="85"/>
      <c r="N109" s="84">
        <f t="shared" si="4"/>
        <v>-63000</v>
      </c>
      <c r="O109" s="97"/>
      <c r="P109" s="84">
        <f t="shared" si="3"/>
        <v>0</v>
      </c>
      <c r="Q109" s="97"/>
      <c r="R109" s="106"/>
      <c r="S109" s="111"/>
      <c r="T109" s="177" t="e">
        <f t="shared" si="5"/>
        <v>#DIV/0!</v>
      </c>
      <c r="U109" s="186" t="e">
        <f>S109/Q109*100</f>
        <v>#DIV/0!</v>
      </c>
    </row>
    <row r="110" spans="1:21" ht="57.75" customHeight="1">
      <c r="A110" s="34" t="s">
        <v>224</v>
      </c>
      <c r="B110" s="35" t="s">
        <v>114</v>
      </c>
      <c r="C110" s="35" t="s">
        <v>102</v>
      </c>
      <c r="D110" s="80">
        <v>3500000</v>
      </c>
      <c r="E110" s="36" t="s">
        <v>178</v>
      </c>
      <c r="F110" s="51">
        <v>0</v>
      </c>
      <c r="G110" s="126"/>
      <c r="H110" s="127">
        <v>52600</v>
      </c>
      <c r="I110" s="51">
        <v>68000</v>
      </c>
      <c r="J110" s="128"/>
      <c r="K110" s="120"/>
      <c r="L110" s="129">
        <v>35827</v>
      </c>
      <c r="M110" s="128">
        <v>21845</v>
      </c>
      <c r="N110" s="84">
        <f t="shared" si="4"/>
        <v>156427</v>
      </c>
      <c r="O110" s="97">
        <f>J110+M110</f>
        <v>21845</v>
      </c>
      <c r="P110" s="84">
        <v>160346</v>
      </c>
      <c r="Q110" s="97">
        <v>25764</v>
      </c>
      <c r="R110" s="106">
        <v>159072</v>
      </c>
      <c r="S110" s="111">
        <v>25764</v>
      </c>
      <c r="T110" s="177">
        <f t="shared" si="5"/>
        <v>99.20546817507142</v>
      </c>
      <c r="U110" s="186">
        <f>S110/Q110*100</f>
        <v>100</v>
      </c>
    </row>
    <row r="111" spans="1:21" ht="15" customHeight="1">
      <c r="A111" s="38" t="s">
        <v>138</v>
      </c>
      <c r="B111" s="39"/>
      <c r="C111" s="39"/>
      <c r="D111" s="29"/>
      <c r="E111" s="30"/>
      <c r="F111" s="52">
        <v>0</v>
      </c>
      <c r="G111" s="53"/>
      <c r="H111" s="46"/>
      <c r="I111" s="52">
        <v>63000</v>
      </c>
      <c r="J111" s="174"/>
      <c r="K111" s="175"/>
      <c r="L111" s="176"/>
      <c r="M111" s="174"/>
      <c r="N111" s="67">
        <f t="shared" si="4"/>
        <v>63000</v>
      </c>
      <c r="O111" s="69">
        <f aca="true" t="shared" si="9" ref="O111:O120">J111+M111</f>
        <v>0</v>
      </c>
      <c r="P111" s="67">
        <v>88764</v>
      </c>
      <c r="Q111" s="69"/>
      <c r="R111" s="178">
        <v>87541</v>
      </c>
      <c r="S111" s="179"/>
      <c r="T111" s="187">
        <f t="shared" si="5"/>
        <v>98.62218917579199</v>
      </c>
      <c r="U111" s="186"/>
    </row>
    <row r="112" spans="1:21" ht="15.75" customHeight="1">
      <c r="A112" s="166" t="s">
        <v>127</v>
      </c>
      <c r="B112" s="35" t="s">
        <v>114</v>
      </c>
      <c r="C112" s="35" t="s">
        <v>102</v>
      </c>
      <c r="D112" s="80">
        <v>5230000</v>
      </c>
      <c r="E112" s="36"/>
      <c r="F112" s="51">
        <f>F113</f>
        <v>3000</v>
      </c>
      <c r="G112" s="82"/>
      <c r="H112" s="83"/>
      <c r="I112" s="84">
        <f>I113+I114</f>
        <v>0</v>
      </c>
      <c r="J112" s="85"/>
      <c r="K112" s="86"/>
      <c r="L112" s="87"/>
      <c r="M112" s="85"/>
      <c r="N112" s="84">
        <f t="shared" si="4"/>
        <v>0</v>
      </c>
      <c r="O112" s="97">
        <f t="shared" si="9"/>
        <v>0</v>
      </c>
      <c r="P112" s="84">
        <f t="shared" si="3"/>
        <v>3000</v>
      </c>
      <c r="Q112" s="97"/>
      <c r="R112" s="106">
        <f>R114</f>
        <v>2951</v>
      </c>
      <c r="S112" s="111"/>
      <c r="T112" s="177">
        <f t="shared" si="5"/>
        <v>98.36666666666667</v>
      </c>
      <c r="U112" s="186"/>
    </row>
    <row r="113" spans="1:21" ht="15" customHeight="1" hidden="1">
      <c r="A113" s="34" t="s">
        <v>161</v>
      </c>
      <c r="B113" s="35" t="s">
        <v>114</v>
      </c>
      <c r="C113" s="35" t="s">
        <v>102</v>
      </c>
      <c r="D113" s="80">
        <v>5230000</v>
      </c>
      <c r="E113" s="36" t="s">
        <v>115</v>
      </c>
      <c r="F113" s="51">
        <v>3000</v>
      </c>
      <c r="G113" s="82"/>
      <c r="H113" s="83"/>
      <c r="I113" s="84">
        <v>-3000</v>
      </c>
      <c r="J113" s="85"/>
      <c r="K113" s="86"/>
      <c r="L113" s="87"/>
      <c r="M113" s="85"/>
      <c r="N113" s="84">
        <f t="shared" si="4"/>
        <v>-3000</v>
      </c>
      <c r="O113" s="97">
        <f t="shared" si="9"/>
        <v>0</v>
      </c>
      <c r="P113" s="84">
        <f t="shared" si="3"/>
        <v>0</v>
      </c>
      <c r="Q113" s="97"/>
      <c r="R113" s="106"/>
      <c r="S113" s="111"/>
      <c r="T113" s="177" t="e">
        <f t="shared" si="5"/>
        <v>#DIV/0!</v>
      </c>
      <c r="U113" s="186"/>
    </row>
    <row r="114" spans="1:21" ht="58.5" customHeight="1">
      <c r="A114" s="34" t="s">
        <v>224</v>
      </c>
      <c r="B114" s="35" t="s">
        <v>114</v>
      </c>
      <c r="C114" s="35" t="s">
        <v>102</v>
      </c>
      <c r="D114" s="80">
        <v>5230000</v>
      </c>
      <c r="E114" s="36" t="s">
        <v>178</v>
      </c>
      <c r="F114" s="51"/>
      <c r="G114" s="82"/>
      <c r="H114" s="83"/>
      <c r="I114" s="84">
        <v>3000</v>
      </c>
      <c r="J114" s="85"/>
      <c r="K114" s="86"/>
      <c r="L114" s="87"/>
      <c r="M114" s="85"/>
      <c r="N114" s="84">
        <f t="shared" si="4"/>
        <v>3000</v>
      </c>
      <c r="O114" s="97">
        <f t="shared" si="9"/>
        <v>0</v>
      </c>
      <c r="P114" s="84">
        <f t="shared" si="3"/>
        <v>3000</v>
      </c>
      <c r="Q114" s="97"/>
      <c r="R114" s="106">
        <v>2951</v>
      </c>
      <c r="S114" s="111"/>
      <c r="T114" s="177">
        <f t="shared" si="5"/>
        <v>98.36666666666667</v>
      </c>
      <c r="U114" s="186"/>
    </row>
    <row r="115" spans="1:21" ht="12" customHeight="1">
      <c r="A115" s="34"/>
      <c r="B115" s="35"/>
      <c r="C115" s="35"/>
      <c r="D115" s="130"/>
      <c r="E115" s="131"/>
      <c r="F115" s="98"/>
      <c r="G115" s="82"/>
      <c r="H115" s="83"/>
      <c r="I115" s="84"/>
      <c r="J115" s="85"/>
      <c r="K115" s="86"/>
      <c r="L115" s="87"/>
      <c r="M115" s="85"/>
      <c r="N115" s="84"/>
      <c r="O115" s="97"/>
      <c r="P115" s="84"/>
      <c r="Q115" s="97"/>
      <c r="R115" s="106"/>
      <c r="S115" s="111"/>
      <c r="T115" s="177"/>
      <c r="U115" s="186"/>
    </row>
    <row r="116" spans="1:21" ht="15" customHeight="1">
      <c r="A116" s="28" t="s">
        <v>7</v>
      </c>
      <c r="B116" s="35" t="s">
        <v>114</v>
      </c>
      <c r="C116" s="35" t="s">
        <v>103</v>
      </c>
      <c r="D116" s="80"/>
      <c r="E116" s="36"/>
      <c r="F116" s="51">
        <f>F118+F119+F120</f>
        <v>336942</v>
      </c>
      <c r="G116" s="119"/>
      <c r="H116" s="120">
        <f>H118+H119+H120</f>
        <v>5500</v>
      </c>
      <c r="I116" s="84"/>
      <c r="J116" s="85"/>
      <c r="K116" s="86">
        <f>K117</f>
        <v>29</v>
      </c>
      <c r="L116" s="87">
        <f>L117</f>
        <v>819</v>
      </c>
      <c r="M116" s="85">
        <v>510</v>
      </c>
      <c r="N116" s="84">
        <f t="shared" si="4"/>
        <v>6348</v>
      </c>
      <c r="O116" s="97">
        <f t="shared" si="9"/>
        <v>510</v>
      </c>
      <c r="P116" s="84">
        <f>P117</f>
        <v>343738</v>
      </c>
      <c r="Q116" s="97">
        <f>G116+O116</f>
        <v>510</v>
      </c>
      <c r="R116" s="106">
        <f>R117</f>
        <v>340462</v>
      </c>
      <c r="S116" s="111">
        <f>S117</f>
        <v>181</v>
      </c>
      <c r="T116" s="177">
        <f t="shared" si="5"/>
        <v>99.04694854802204</v>
      </c>
      <c r="U116" s="186">
        <f>S116/Q116*100</f>
        <v>35.490196078431374</v>
      </c>
    </row>
    <row r="117" spans="1:21" ht="17.25" customHeight="1">
      <c r="A117" s="166" t="s">
        <v>94</v>
      </c>
      <c r="B117" s="35" t="s">
        <v>114</v>
      </c>
      <c r="C117" s="35" t="s">
        <v>103</v>
      </c>
      <c r="D117" s="80">
        <v>3510000</v>
      </c>
      <c r="E117" s="36"/>
      <c r="F117" s="51">
        <f>F118+F119+F120</f>
        <v>336942</v>
      </c>
      <c r="G117" s="82"/>
      <c r="H117" s="83">
        <f>H119</f>
        <v>5500</v>
      </c>
      <c r="I117" s="84"/>
      <c r="J117" s="85"/>
      <c r="K117" s="86">
        <f>K118+K119+K120</f>
        <v>29</v>
      </c>
      <c r="L117" s="87">
        <f>L118+L119+L120</f>
        <v>819</v>
      </c>
      <c r="M117" s="85">
        <v>510</v>
      </c>
      <c r="N117" s="84">
        <f t="shared" si="4"/>
        <v>6348</v>
      </c>
      <c r="O117" s="97">
        <f t="shared" si="9"/>
        <v>510</v>
      </c>
      <c r="P117" s="84">
        <f>P118+P119+P120</f>
        <v>343738</v>
      </c>
      <c r="Q117" s="97">
        <f>G117+O117</f>
        <v>510</v>
      </c>
      <c r="R117" s="106">
        <f>R118+R119+R120</f>
        <v>340462</v>
      </c>
      <c r="S117" s="111">
        <f>S120</f>
        <v>181</v>
      </c>
      <c r="T117" s="177">
        <f t="shared" si="5"/>
        <v>99.04694854802204</v>
      </c>
      <c r="U117" s="186">
        <f>S117/Q117*100</f>
        <v>35.490196078431374</v>
      </c>
    </row>
    <row r="118" spans="1:21" ht="17.25" customHeight="1">
      <c r="A118" s="34" t="s">
        <v>161</v>
      </c>
      <c r="B118" s="35" t="s">
        <v>114</v>
      </c>
      <c r="C118" s="35" t="s">
        <v>103</v>
      </c>
      <c r="D118" s="80">
        <v>3510000</v>
      </c>
      <c r="E118" s="36" t="s">
        <v>115</v>
      </c>
      <c r="F118" s="51">
        <v>76400</v>
      </c>
      <c r="G118" s="82"/>
      <c r="H118" s="83"/>
      <c r="I118" s="84"/>
      <c r="J118" s="85"/>
      <c r="K118" s="86"/>
      <c r="L118" s="87"/>
      <c r="M118" s="85"/>
      <c r="N118" s="84">
        <f t="shared" si="4"/>
        <v>0</v>
      </c>
      <c r="O118" s="97">
        <f t="shared" si="9"/>
        <v>0</v>
      </c>
      <c r="P118" s="84">
        <f t="shared" si="3"/>
        <v>76400</v>
      </c>
      <c r="Q118" s="97"/>
      <c r="R118" s="106">
        <v>73748</v>
      </c>
      <c r="S118" s="111"/>
      <c r="T118" s="177">
        <f t="shared" si="5"/>
        <v>96.52879581151832</v>
      </c>
      <c r="U118" s="186"/>
    </row>
    <row r="119" spans="1:21" ht="45.75" customHeight="1">
      <c r="A119" s="34" t="s">
        <v>95</v>
      </c>
      <c r="B119" s="35" t="s">
        <v>114</v>
      </c>
      <c r="C119" s="35" t="s">
        <v>103</v>
      </c>
      <c r="D119" s="80">
        <v>3510000</v>
      </c>
      <c r="E119" s="36" t="s">
        <v>80</v>
      </c>
      <c r="F119" s="51">
        <v>33312</v>
      </c>
      <c r="G119" s="82"/>
      <c r="H119" s="83">
        <v>5500</v>
      </c>
      <c r="I119" s="84"/>
      <c r="J119" s="85"/>
      <c r="K119" s="86"/>
      <c r="L119" s="87"/>
      <c r="M119" s="85"/>
      <c r="N119" s="84">
        <f t="shared" si="4"/>
        <v>5500</v>
      </c>
      <c r="O119" s="97">
        <f t="shared" si="9"/>
        <v>0</v>
      </c>
      <c r="P119" s="84">
        <f t="shared" si="3"/>
        <v>38812</v>
      </c>
      <c r="Q119" s="97"/>
      <c r="R119" s="106">
        <v>38555</v>
      </c>
      <c r="S119" s="111"/>
      <c r="T119" s="177">
        <f t="shared" si="5"/>
        <v>99.33783365969288</v>
      </c>
      <c r="U119" s="186"/>
    </row>
    <row r="120" spans="1:21" ht="30.75" customHeight="1">
      <c r="A120" s="34" t="s">
        <v>96</v>
      </c>
      <c r="B120" s="35" t="s">
        <v>114</v>
      </c>
      <c r="C120" s="35" t="s">
        <v>103</v>
      </c>
      <c r="D120" s="80">
        <v>3510000</v>
      </c>
      <c r="E120" s="36" t="s">
        <v>79</v>
      </c>
      <c r="F120" s="51">
        <v>227230</v>
      </c>
      <c r="G120" s="82"/>
      <c r="H120" s="83"/>
      <c r="I120" s="84"/>
      <c r="J120" s="85"/>
      <c r="K120" s="86">
        <v>29</v>
      </c>
      <c r="L120" s="87">
        <v>819</v>
      </c>
      <c r="M120" s="85">
        <v>510</v>
      </c>
      <c r="N120" s="84">
        <f t="shared" si="4"/>
        <v>848</v>
      </c>
      <c r="O120" s="97">
        <f t="shared" si="9"/>
        <v>510</v>
      </c>
      <c r="P120" s="84">
        <v>228526</v>
      </c>
      <c r="Q120" s="97">
        <f>G120+O120</f>
        <v>510</v>
      </c>
      <c r="R120" s="106">
        <v>228159</v>
      </c>
      <c r="S120" s="111">
        <v>181</v>
      </c>
      <c r="T120" s="177">
        <f t="shared" si="5"/>
        <v>99.8394055818594</v>
      </c>
      <c r="U120" s="186">
        <f>S120/Q120*100</f>
        <v>35.490196078431374</v>
      </c>
    </row>
    <row r="121" spans="1:21" ht="15" customHeight="1">
      <c r="A121" s="38" t="s">
        <v>132</v>
      </c>
      <c r="B121" s="35"/>
      <c r="C121" s="35"/>
      <c r="D121" s="80"/>
      <c r="E121" s="36"/>
      <c r="F121" s="51">
        <v>40000</v>
      </c>
      <c r="G121" s="82"/>
      <c r="H121" s="83"/>
      <c r="I121" s="84"/>
      <c r="J121" s="85"/>
      <c r="K121" s="86"/>
      <c r="L121" s="87">
        <v>-3500</v>
      </c>
      <c r="M121" s="85"/>
      <c r="N121" s="84">
        <f t="shared" si="4"/>
        <v>-3500</v>
      </c>
      <c r="O121" s="97"/>
      <c r="P121" s="67">
        <f t="shared" si="3"/>
        <v>36500</v>
      </c>
      <c r="Q121" s="69"/>
      <c r="R121" s="178">
        <v>36500</v>
      </c>
      <c r="S121" s="179"/>
      <c r="T121" s="187">
        <f t="shared" si="5"/>
        <v>100</v>
      </c>
      <c r="U121" s="194"/>
    </row>
    <row r="122" spans="1:21" ht="9.75" customHeight="1">
      <c r="A122" s="31"/>
      <c r="B122" s="35"/>
      <c r="C122" s="35"/>
      <c r="D122" s="80"/>
      <c r="E122" s="36"/>
      <c r="F122" s="51"/>
      <c r="G122" s="82"/>
      <c r="H122" s="83"/>
      <c r="I122" s="84"/>
      <c r="J122" s="85"/>
      <c r="K122" s="86"/>
      <c r="L122" s="87"/>
      <c r="M122" s="85"/>
      <c r="N122" s="84"/>
      <c r="O122" s="97"/>
      <c r="P122" s="84"/>
      <c r="Q122" s="97"/>
      <c r="R122" s="106"/>
      <c r="S122" s="111"/>
      <c r="T122" s="177"/>
      <c r="U122" s="186"/>
    </row>
    <row r="123" spans="1:21" ht="26.25" customHeight="1">
      <c r="A123" s="28" t="s">
        <v>25</v>
      </c>
      <c r="B123" s="35" t="s">
        <v>114</v>
      </c>
      <c r="C123" s="35" t="s">
        <v>105</v>
      </c>
      <c r="D123" s="80"/>
      <c r="E123" s="36"/>
      <c r="F123" s="51">
        <f>F126+F130</f>
        <v>57322</v>
      </c>
      <c r="G123" s="82"/>
      <c r="H123" s="83">
        <f>H126+H128+H130</f>
        <v>45486</v>
      </c>
      <c r="I123" s="84">
        <f>I124+I126+I128+I130</f>
        <v>-18000</v>
      </c>
      <c r="J123" s="85">
        <f>J124</f>
        <v>3000</v>
      </c>
      <c r="K123" s="86"/>
      <c r="L123" s="87">
        <f>L124+L126+L128+L130</f>
        <v>6259</v>
      </c>
      <c r="M123" s="85">
        <f>M124</f>
        <v>2000</v>
      </c>
      <c r="N123" s="84">
        <f t="shared" si="4"/>
        <v>33745</v>
      </c>
      <c r="O123" s="97">
        <f>J123+M123</f>
        <v>5000</v>
      </c>
      <c r="P123" s="84">
        <f>P124+P126+P128+P130</f>
        <v>87863</v>
      </c>
      <c r="Q123" s="97">
        <f>G123+O123</f>
        <v>5000</v>
      </c>
      <c r="R123" s="106">
        <f>R124+R126+R128+R130</f>
        <v>87721</v>
      </c>
      <c r="S123" s="111">
        <f>S124</f>
        <v>4864</v>
      </c>
      <c r="T123" s="177">
        <f t="shared" si="5"/>
        <v>99.83838475808929</v>
      </c>
      <c r="U123" s="186">
        <f>S123/Q123*100</f>
        <v>97.28</v>
      </c>
    </row>
    <row r="124" spans="1:21" ht="31.5" customHeight="1">
      <c r="A124" s="160" t="s">
        <v>56</v>
      </c>
      <c r="B124" s="35" t="s">
        <v>114</v>
      </c>
      <c r="C124" s="35" t="s">
        <v>105</v>
      </c>
      <c r="D124" s="35" t="s">
        <v>97</v>
      </c>
      <c r="E124" s="36"/>
      <c r="F124" s="51"/>
      <c r="G124" s="82"/>
      <c r="H124" s="83"/>
      <c r="I124" s="84">
        <f>I125</f>
        <v>3000</v>
      </c>
      <c r="J124" s="85">
        <f>J125</f>
        <v>3000</v>
      </c>
      <c r="K124" s="86"/>
      <c r="L124" s="87">
        <v>2000</v>
      </c>
      <c r="M124" s="85">
        <v>2000</v>
      </c>
      <c r="N124" s="84">
        <f t="shared" si="4"/>
        <v>5000</v>
      </c>
      <c r="O124" s="97">
        <f>J124+M124</f>
        <v>5000</v>
      </c>
      <c r="P124" s="84">
        <f t="shared" si="3"/>
        <v>5000</v>
      </c>
      <c r="Q124" s="97">
        <f>G124+O124</f>
        <v>5000</v>
      </c>
      <c r="R124" s="106">
        <f>R125</f>
        <v>4864</v>
      </c>
      <c r="S124" s="111">
        <f>S125</f>
        <v>4864</v>
      </c>
      <c r="T124" s="177">
        <f t="shared" si="5"/>
        <v>97.28</v>
      </c>
      <c r="U124" s="186">
        <f>S124/Q124*100</f>
        <v>97.28</v>
      </c>
    </row>
    <row r="125" spans="1:21" ht="30.75" customHeight="1">
      <c r="A125" s="34" t="s">
        <v>34</v>
      </c>
      <c r="B125" s="35" t="s">
        <v>114</v>
      </c>
      <c r="C125" s="35" t="s">
        <v>105</v>
      </c>
      <c r="D125" s="35" t="s">
        <v>97</v>
      </c>
      <c r="E125" s="36" t="s">
        <v>51</v>
      </c>
      <c r="F125" s="51"/>
      <c r="G125" s="82"/>
      <c r="H125" s="83"/>
      <c r="I125" s="84">
        <v>3000</v>
      </c>
      <c r="J125" s="85">
        <v>3000</v>
      </c>
      <c r="K125" s="86"/>
      <c r="L125" s="87">
        <v>2000</v>
      </c>
      <c r="M125" s="85">
        <v>2000</v>
      </c>
      <c r="N125" s="84">
        <f t="shared" si="4"/>
        <v>5000</v>
      </c>
      <c r="O125" s="97">
        <f>J125+M125</f>
        <v>5000</v>
      </c>
      <c r="P125" s="84">
        <f t="shared" si="3"/>
        <v>5000</v>
      </c>
      <c r="Q125" s="97">
        <f>G125+O125</f>
        <v>5000</v>
      </c>
      <c r="R125" s="106">
        <v>4864</v>
      </c>
      <c r="S125" s="111">
        <v>4864</v>
      </c>
      <c r="T125" s="177">
        <f t="shared" si="5"/>
        <v>97.28</v>
      </c>
      <c r="U125" s="186">
        <f>S125/Q125*100</f>
        <v>97.28</v>
      </c>
    </row>
    <row r="126" spans="1:21" ht="32.25" customHeight="1">
      <c r="A126" s="166" t="s">
        <v>92</v>
      </c>
      <c r="B126" s="35" t="s">
        <v>114</v>
      </c>
      <c r="C126" s="35" t="s">
        <v>105</v>
      </c>
      <c r="D126" s="80">
        <v>1020000</v>
      </c>
      <c r="E126" s="36"/>
      <c r="F126" s="51">
        <f>F127</f>
        <v>51322</v>
      </c>
      <c r="G126" s="82"/>
      <c r="H126" s="83">
        <f>H127</f>
        <v>5000</v>
      </c>
      <c r="I126" s="84">
        <f>I127</f>
        <v>-21000</v>
      </c>
      <c r="J126" s="85"/>
      <c r="K126" s="86"/>
      <c r="L126" s="87">
        <v>4259</v>
      </c>
      <c r="M126" s="85"/>
      <c r="N126" s="84">
        <f t="shared" si="4"/>
        <v>-11741</v>
      </c>
      <c r="O126" s="97"/>
      <c r="P126" s="84">
        <f>P127</f>
        <v>36581</v>
      </c>
      <c r="Q126" s="97"/>
      <c r="R126" s="106">
        <f>R127</f>
        <v>36579</v>
      </c>
      <c r="S126" s="111"/>
      <c r="T126" s="177">
        <f t="shared" si="5"/>
        <v>99.99453268089992</v>
      </c>
      <c r="U126" s="186"/>
    </row>
    <row r="127" spans="1:21" ht="30.75" customHeight="1">
      <c r="A127" s="34" t="s">
        <v>124</v>
      </c>
      <c r="B127" s="35" t="s">
        <v>114</v>
      </c>
      <c r="C127" s="35" t="s">
        <v>105</v>
      </c>
      <c r="D127" s="80">
        <v>1020000</v>
      </c>
      <c r="E127" s="36" t="s">
        <v>125</v>
      </c>
      <c r="F127" s="51">
        <v>51322</v>
      </c>
      <c r="G127" s="82"/>
      <c r="H127" s="83">
        <v>5000</v>
      </c>
      <c r="I127" s="84">
        <v>-21000</v>
      </c>
      <c r="J127" s="85"/>
      <c r="K127" s="86"/>
      <c r="L127" s="87">
        <v>4259</v>
      </c>
      <c r="M127" s="85"/>
      <c r="N127" s="84">
        <f t="shared" si="4"/>
        <v>-11741</v>
      </c>
      <c r="O127" s="97"/>
      <c r="P127" s="84">
        <v>36581</v>
      </c>
      <c r="Q127" s="97"/>
      <c r="R127" s="106">
        <v>36579</v>
      </c>
      <c r="S127" s="111"/>
      <c r="T127" s="177">
        <f t="shared" si="5"/>
        <v>99.99453268089992</v>
      </c>
      <c r="U127" s="186"/>
    </row>
    <row r="128" spans="1:21" ht="32.25" customHeight="1">
      <c r="A128" s="166" t="s">
        <v>176</v>
      </c>
      <c r="B128" s="35" t="s">
        <v>114</v>
      </c>
      <c r="C128" s="35" t="s">
        <v>105</v>
      </c>
      <c r="D128" s="80">
        <v>5150000</v>
      </c>
      <c r="E128" s="36"/>
      <c r="F128" s="51">
        <f>F129</f>
        <v>0</v>
      </c>
      <c r="G128" s="82"/>
      <c r="H128" s="83">
        <f>H129</f>
        <v>40486</v>
      </c>
      <c r="I128" s="84"/>
      <c r="J128" s="85"/>
      <c r="K128" s="86"/>
      <c r="L128" s="87"/>
      <c r="M128" s="85"/>
      <c r="N128" s="84">
        <f t="shared" si="4"/>
        <v>40486</v>
      </c>
      <c r="O128" s="97"/>
      <c r="P128" s="84">
        <f>P129</f>
        <v>40282</v>
      </c>
      <c r="Q128" s="97"/>
      <c r="R128" s="106">
        <f>R129</f>
        <v>40282</v>
      </c>
      <c r="S128" s="111"/>
      <c r="T128" s="177">
        <f t="shared" si="5"/>
        <v>100</v>
      </c>
      <c r="U128" s="186"/>
    </row>
    <row r="129" spans="1:21" ht="16.5" customHeight="1">
      <c r="A129" s="34" t="s">
        <v>161</v>
      </c>
      <c r="B129" s="35" t="s">
        <v>114</v>
      </c>
      <c r="C129" s="35" t="s">
        <v>105</v>
      </c>
      <c r="D129" s="80">
        <v>5150000</v>
      </c>
      <c r="E129" s="36" t="s">
        <v>115</v>
      </c>
      <c r="F129" s="51">
        <v>0</v>
      </c>
      <c r="G129" s="82"/>
      <c r="H129" s="83">
        <v>40486</v>
      </c>
      <c r="I129" s="84"/>
      <c r="J129" s="85"/>
      <c r="K129" s="86"/>
      <c r="L129" s="87"/>
      <c r="M129" s="85"/>
      <c r="N129" s="84">
        <f t="shared" si="4"/>
        <v>40486</v>
      </c>
      <c r="O129" s="97"/>
      <c r="P129" s="84">
        <v>40282</v>
      </c>
      <c r="Q129" s="97"/>
      <c r="R129" s="106">
        <v>40282</v>
      </c>
      <c r="S129" s="111"/>
      <c r="T129" s="177">
        <f t="shared" si="5"/>
        <v>100</v>
      </c>
      <c r="U129" s="186"/>
    </row>
    <row r="130" spans="1:21" ht="16.5" customHeight="1">
      <c r="A130" s="166" t="s">
        <v>127</v>
      </c>
      <c r="B130" s="35" t="s">
        <v>114</v>
      </c>
      <c r="C130" s="35" t="s">
        <v>105</v>
      </c>
      <c r="D130" s="80">
        <v>5230000</v>
      </c>
      <c r="E130" s="36"/>
      <c r="F130" s="51">
        <f>F131</f>
        <v>6000</v>
      </c>
      <c r="G130" s="82"/>
      <c r="H130" s="83"/>
      <c r="I130" s="84"/>
      <c r="J130" s="85"/>
      <c r="K130" s="86"/>
      <c r="L130" s="87"/>
      <c r="M130" s="85"/>
      <c r="N130" s="84">
        <f t="shared" si="4"/>
        <v>0</v>
      </c>
      <c r="O130" s="97"/>
      <c r="P130" s="84">
        <f t="shared" si="3"/>
        <v>6000</v>
      </c>
      <c r="Q130" s="97"/>
      <c r="R130" s="106">
        <f>R131</f>
        <v>5996</v>
      </c>
      <c r="S130" s="111"/>
      <c r="T130" s="177">
        <f t="shared" si="5"/>
        <v>99.93333333333332</v>
      </c>
      <c r="U130" s="186"/>
    </row>
    <row r="131" spans="1:21" ht="15.75" customHeight="1">
      <c r="A131" s="34" t="s">
        <v>59</v>
      </c>
      <c r="B131" s="35" t="s">
        <v>114</v>
      </c>
      <c r="C131" s="35" t="s">
        <v>105</v>
      </c>
      <c r="D131" s="80">
        <v>5230000</v>
      </c>
      <c r="E131" s="36" t="s">
        <v>49</v>
      </c>
      <c r="F131" s="51">
        <v>6000</v>
      </c>
      <c r="G131" s="82"/>
      <c r="H131" s="83"/>
      <c r="I131" s="84"/>
      <c r="J131" s="85"/>
      <c r="K131" s="86"/>
      <c r="L131" s="87"/>
      <c r="M131" s="85"/>
      <c r="N131" s="84">
        <f t="shared" si="4"/>
        <v>0</v>
      </c>
      <c r="O131" s="97"/>
      <c r="P131" s="84">
        <f t="shared" si="3"/>
        <v>6000</v>
      </c>
      <c r="Q131" s="97"/>
      <c r="R131" s="106">
        <v>5996</v>
      </c>
      <c r="S131" s="111"/>
      <c r="T131" s="177">
        <f t="shared" si="5"/>
        <v>99.93333333333332</v>
      </c>
      <c r="U131" s="186"/>
    </row>
    <row r="132" spans="1:21" ht="12" customHeight="1">
      <c r="A132" s="34"/>
      <c r="B132" s="35"/>
      <c r="C132" s="35"/>
      <c r="D132" s="80"/>
      <c r="E132" s="36"/>
      <c r="F132" s="51"/>
      <c r="G132" s="82"/>
      <c r="H132" s="83"/>
      <c r="I132" s="84"/>
      <c r="J132" s="85"/>
      <c r="K132" s="86"/>
      <c r="L132" s="87"/>
      <c r="M132" s="85"/>
      <c r="N132" s="84"/>
      <c r="O132" s="97"/>
      <c r="P132" s="84"/>
      <c r="Q132" s="97"/>
      <c r="R132" s="106"/>
      <c r="S132" s="111"/>
      <c r="T132" s="177"/>
      <c r="U132" s="186"/>
    </row>
    <row r="133" spans="1:21" ht="15" customHeight="1">
      <c r="A133" s="195" t="s">
        <v>134</v>
      </c>
      <c r="B133" s="132" t="s">
        <v>106</v>
      </c>
      <c r="C133" s="132"/>
      <c r="D133" s="133"/>
      <c r="E133" s="134"/>
      <c r="F133" s="94">
        <f>F134</f>
        <v>4000</v>
      </c>
      <c r="G133" s="82"/>
      <c r="H133" s="93">
        <f>H134</f>
        <v>6000</v>
      </c>
      <c r="I133" s="84"/>
      <c r="J133" s="85"/>
      <c r="K133" s="86"/>
      <c r="L133" s="118">
        <f>L134</f>
        <v>3703</v>
      </c>
      <c r="M133" s="85"/>
      <c r="N133" s="94">
        <f t="shared" si="4"/>
        <v>9703</v>
      </c>
      <c r="O133" s="97"/>
      <c r="P133" s="94">
        <f t="shared" si="3"/>
        <v>13703</v>
      </c>
      <c r="Q133" s="95"/>
      <c r="R133" s="110">
        <f>R134</f>
        <v>12681</v>
      </c>
      <c r="S133" s="182"/>
      <c r="T133" s="184">
        <f t="shared" si="5"/>
        <v>92.541779172444</v>
      </c>
      <c r="U133" s="185"/>
    </row>
    <row r="134" spans="1:21" ht="27" customHeight="1">
      <c r="A134" s="28" t="s">
        <v>139</v>
      </c>
      <c r="B134" s="35" t="s">
        <v>106</v>
      </c>
      <c r="C134" s="35" t="s">
        <v>105</v>
      </c>
      <c r="D134" s="80"/>
      <c r="E134" s="36"/>
      <c r="F134" s="51">
        <f>F140</f>
        <v>4000</v>
      </c>
      <c r="G134" s="82"/>
      <c r="H134" s="83">
        <f>H135+H137</f>
        <v>6000</v>
      </c>
      <c r="I134" s="84"/>
      <c r="J134" s="85"/>
      <c r="K134" s="86"/>
      <c r="L134" s="87">
        <f>L135</f>
        <v>3703</v>
      </c>
      <c r="M134" s="85"/>
      <c r="N134" s="84">
        <f t="shared" si="4"/>
        <v>9703</v>
      </c>
      <c r="O134" s="97"/>
      <c r="P134" s="84">
        <f t="shared" si="3"/>
        <v>13703</v>
      </c>
      <c r="Q134" s="97"/>
      <c r="R134" s="106">
        <f>R135+R139</f>
        <v>12681</v>
      </c>
      <c r="S134" s="111"/>
      <c r="T134" s="177">
        <f t="shared" si="5"/>
        <v>92.541779172444</v>
      </c>
      <c r="U134" s="186"/>
    </row>
    <row r="135" spans="1:21" ht="32.25" customHeight="1">
      <c r="A135" s="166" t="s">
        <v>92</v>
      </c>
      <c r="B135" s="35" t="s">
        <v>106</v>
      </c>
      <c r="C135" s="35" t="s">
        <v>105</v>
      </c>
      <c r="D135" s="80">
        <v>1020000</v>
      </c>
      <c r="E135" s="36"/>
      <c r="F135" s="51">
        <v>0</v>
      </c>
      <c r="G135" s="82"/>
      <c r="H135" s="83">
        <f>H136</f>
        <v>5000</v>
      </c>
      <c r="I135" s="84"/>
      <c r="J135" s="85"/>
      <c r="K135" s="86"/>
      <c r="L135" s="87">
        <f>L136</f>
        <v>3703</v>
      </c>
      <c r="M135" s="85"/>
      <c r="N135" s="84">
        <f t="shared" si="4"/>
        <v>8703</v>
      </c>
      <c r="O135" s="97"/>
      <c r="P135" s="84">
        <f t="shared" si="3"/>
        <v>8703</v>
      </c>
      <c r="Q135" s="97"/>
      <c r="R135" s="106">
        <f>R136</f>
        <v>8703</v>
      </c>
      <c r="S135" s="111"/>
      <c r="T135" s="177">
        <f t="shared" si="5"/>
        <v>100</v>
      </c>
      <c r="U135" s="186"/>
    </row>
    <row r="136" spans="1:21" ht="30.75" customHeight="1">
      <c r="A136" s="34" t="s">
        <v>124</v>
      </c>
      <c r="B136" s="35" t="s">
        <v>106</v>
      </c>
      <c r="C136" s="35" t="s">
        <v>105</v>
      </c>
      <c r="D136" s="80">
        <v>1020000</v>
      </c>
      <c r="E136" s="36" t="s">
        <v>125</v>
      </c>
      <c r="F136" s="51">
        <v>0</v>
      </c>
      <c r="G136" s="82"/>
      <c r="H136" s="83">
        <v>5000</v>
      </c>
      <c r="I136" s="84"/>
      <c r="J136" s="85"/>
      <c r="K136" s="86"/>
      <c r="L136" s="87">
        <v>3703</v>
      </c>
      <c r="M136" s="85"/>
      <c r="N136" s="84">
        <f t="shared" si="4"/>
        <v>8703</v>
      </c>
      <c r="O136" s="97"/>
      <c r="P136" s="84">
        <f t="shared" si="3"/>
        <v>8703</v>
      </c>
      <c r="Q136" s="97"/>
      <c r="R136" s="106">
        <v>8703</v>
      </c>
      <c r="S136" s="111"/>
      <c r="T136" s="177">
        <f t="shared" si="5"/>
        <v>100</v>
      </c>
      <c r="U136" s="186"/>
    </row>
    <row r="137" spans="1:21" ht="32.25" customHeight="1">
      <c r="A137" s="166" t="s">
        <v>218</v>
      </c>
      <c r="B137" s="35" t="s">
        <v>106</v>
      </c>
      <c r="C137" s="35" t="s">
        <v>105</v>
      </c>
      <c r="D137" s="80">
        <v>4120000</v>
      </c>
      <c r="E137" s="36"/>
      <c r="F137" s="51"/>
      <c r="G137" s="82"/>
      <c r="H137" s="83">
        <f>H138</f>
        <v>1000</v>
      </c>
      <c r="I137" s="84"/>
      <c r="J137" s="85"/>
      <c r="K137" s="86"/>
      <c r="L137" s="87"/>
      <c r="M137" s="85"/>
      <c r="N137" s="84">
        <f t="shared" si="4"/>
        <v>1000</v>
      </c>
      <c r="O137" s="97"/>
      <c r="P137" s="84">
        <f t="shared" si="3"/>
        <v>1000</v>
      </c>
      <c r="Q137" s="97"/>
      <c r="R137" s="106">
        <f>R138</f>
        <v>0</v>
      </c>
      <c r="S137" s="111"/>
      <c r="T137" s="177"/>
      <c r="U137" s="186"/>
    </row>
    <row r="138" spans="1:21" ht="16.5" customHeight="1">
      <c r="A138" s="34" t="s">
        <v>135</v>
      </c>
      <c r="B138" s="35" t="s">
        <v>106</v>
      </c>
      <c r="C138" s="35" t="s">
        <v>105</v>
      </c>
      <c r="D138" s="80">
        <v>4120000</v>
      </c>
      <c r="E138" s="36" t="s">
        <v>136</v>
      </c>
      <c r="F138" s="51"/>
      <c r="G138" s="82"/>
      <c r="H138" s="83">
        <v>1000</v>
      </c>
      <c r="I138" s="84"/>
      <c r="J138" s="85"/>
      <c r="K138" s="86"/>
      <c r="L138" s="87"/>
      <c r="M138" s="85"/>
      <c r="N138" s="84">
        <f t="shared" si="4"/>
        <v>1000</v>
      </c>
      <c r="O138" s="97"/>
      <c r="P138" s="84">
        <f t="shared" si="3"/>
        <v>1000</v>
      </c>
      <c r="Q138" s="97"/>
      <c r="R138" s="106">
        <v>0</v>
      </c>
      <c r="S138" s="111"/>
      <c r="T138" s="177"/>
      <c r="U138" s="186"/>
    </row>
    <row r="139" spans="1:21" ht="17.25" customHeight="1">
      <c r="A139" s="166" t="s">
        <v>127</v>
      </c>
      <c r="B139" s="35" t="s">
        <v>106</v>
      </c>
      <c r="C139" s="35" t="s">
        <v>105</v>
      </c>
      <c r="D139" s="80">
        <v>5230000</v>
      </c>
      <c r="E139" s="36"/>
      <c r="F139" s="51">
        <f>F140</f>
        <v>4000</v>
      </c>
      <c r="G139" s="82"/>
      <c r="H139" s="83"/>
      <c r="I139" s="84"/>
      <c r="J139" s="85"/>
      <c r="K139" s="86"/>
      <c r="L139" s="87"/>
      <c r="M139" s="85"/>
      <c r="N139" s="84">
        <f t="shared" si="4"/>
        <v>0</v>
      </c>
      <c r="O139" s="97"/>
      <c r="P139" s="84">
        <f t="shared" si="3"/>
        <v>4000</v>
      </c>
      <c r="Q139" s="97"/>
      <c r="R139" s="106">
        <f>R140</f>
        <v>3978</v>
      </c>
      <c r="S139" s="111"/>
      <c r="T139" s="177">
        <f t="shared" si="5"/>
        <v>99.45</v>
      </c>
      <c r="U139" s="186"/>
    </row>
    <row r="140" spans="1:21" ht="16.5" customHeight="1">
      <c r="A140" s="34" t="s">
        <v>135</v>
      </c>
      <c r="B140" s="35" t="s">
        <v>106</v>
      </c>
      <c r="C140" s="35" t="s">
        <v>105</v>
      </c>
      <c r="D140" s="80">
        <v>5230000</v>
      </c>
      <c r="E140" s="36" t="s">
        <v>136</v>
      </c>
      <c r="F140" s="51">
        <v>4000</v>
      </c>
      <c r="G140" s="82"/>
      <c r="H140" s="83"/>
      <c r="I140" s="84"/>
      <c r="J140" s="85"/>
      <c r="K140" s="86"/>
      <c r="L140" s="87"/>
      <c r="M140" s="85"/>
      <c r="N140" s="84">
        <f t="shared" si="4"/>
        <v>0</v>
      </c>
      <c r="O140" s="97"/>
      <c r="P140" s="84">
        <f t="shared" si="3"/>
        <v>4000</v>
      </c>
      <c r="Q140" s="97"/>
      <c r="R140" s="106">
        <v>3978</v>
      </c>
      <c r="S140" s="111"/>
      <c r="T140" s="177">
        <f t="shared" si="5"/>
        <v>99.45</v>
      </c>
      <c r="U140" s="186"/>
    </row>
    <row r="141" spans="1:21" ht="12" customHeight="1">
      <c r="A141" s="34"/>
      <c r="B141" s="124"/>
      <c r="C141" s="124"/>
      <c r="D141" s="123"/>
      <c r="E141" s="125"/>
      <c r="F141" s="81"/>
      <c r="G141" s="82"/>
      <c r="H141" s="83"/>
      <c r="I141" s="84"/>
      <c r="J141" s="85"/>
      <c r="K141" s="86"/>
      <c r="L141" s="87"/>
      <c r="M141" s="85"/>
      <c r="N141" s="84"/>
      <c r="O141" s="97"/>
      <c r="P141" s="84"/>
      <c r="Q141" s="97"/>
      <c r="R141" s="106"/>
      <c r="S141" s="111"/>
      <c r="T141" s="177"/>
      <c r="U141" s="186"/>
    </row>
    <row r="142" spans="1:21" ht="15.75" customHeight="1">
      <c r="A142" s="193" t="s">
        <v>1</v>
      </c>
      <c r="B142" s="132" t="s">
        <v>107</v>
      </c>
      <c r="C142" s="79"/>
      <c r="D142" s="80"/>
      <c r="E142" s="36"/>
      <c r="F142" s="91">
        <f>F143+F147+F157+F161+F167</f>
        <v>1150731</v>
      </c>
      <c r="G142" s="92">
        <f>G143+G147+G167</f>
        <v>71647</v>
      </c>
      <c r="H142" s="93">
        <f>H143+H147+H157+H161+H167</f>
        <v>24561</v>
      </c>
      <c r="I142" s="94"/>
      <c r="J142" s="117"/>
      <c r="K142" s="96"/>
      <c r="L142" s="118">
        <f>L143+L147+L157+L161+L167</f>
        <v>60322</v>
      </c>
      <c r="M142" s="118">
        <f>M143+M147+M157+M161+M167</f>
        <v>59530</v>
      </c>
      <c r="N142" s="94">
        <f t="shared" si="4"/>
        <v>84883</v>
      </c>
      <c r="O142" s="95">
        <f>J142+M142</f>
        <v>59530</v>
      </c>
      <c r="P142" s="94">
        <f>P143+P147+P157+P161+P167</f>
        <v>1240532</v>
      </c>
      <c r="Q142" s="95">
        <f>Q143+Q147+Q157+Q161+Q167</f>
        <v>136076</v>
      </c>
      <c r="R142" s="94">
        <f>R143+R147+R157+R161+R167</f>
        <v>1235685</v>
      </c>
      <c r="S142" s="95">
        <f>S143+S147+S157+S161+S167</f>
        <v>132105</v>
      </c>
      <c r="T142" s="184">
        <f t="shared" si="5"/>
        <v>99.60928053448038</v>
      </c>
      <c r="U142" s="185">
        <f>S142/Q142*100</f>
        <v>97.08177783003616</v>
      </c>
    </row>
    <row r="143" spans="1:21" ht="15" customHeight="1">
      <c r="A143" s="28" t="s">
        <v>2</v>
      </c>
      <c r="B143" s="35" t="s">
        <v>107</v>
      </c>
      <c r="C143" s="35" t="s">
        <v>102</v>
      </c>
      <c r="D143" s="80"/>
      <c r="E143" s="36"/>
      <c r="F143" s="51">
        <f>F145</f>
        <v>368601</v>
      </c>
      <c r="G143" s="82">
        <v>44308</v>
      </c>
      <c r="H143" s="83">
        <f>H145</f>
        <v>8603</v>
      </c>
      <c r="I143" s="84"/>
      <c r="J143" s="85"/>
      <c r="K143" s="86"/>
      <c r="L143" s="87">
        <f>L144</f>
        <v>25649</v>
      </c>
      <c r="M143" s="85">
        <f>M144</f>
        <v>28111</v>
      </c>
      <c r="N143" s="84">
        <f t="shared" si="4"/>
        <v>34252</v>
      </c>
      <c r="O143" s="97">
        <f>J143+M143</f>
        <v>28111</v>
      </c>
      <c r="P143" s="84">
        <f aca="true" t="shared" si="10" ref="P143:S144">P144</f>
        <v>405989</v>
      </c>
      <c r="Q143" s="97">
        <f t="shared" si="10"/>
        <v>75555</v>
      </c>
      <c r="R143" s="106">
        <f t="shared" si="10"/>
        <v>405720</v>
      </c>
      <c r="S143" s="111">
        <f t="shared" si="10"/>
        <v>75349</v>
      </c>
      <c r="T143" s="177">
        <f t="shared" si="5"/>
        <v>99.93374204719832</v>
      </c>
      <c r="U143" s="186">
        <f>S143/Q143*100</f>
        <v>99.72735093640395</v>
      </c>
    </row>
    <row r="144" spans="1:21" ht="17.25" customHeight="1">
      <c r="A144" s="166" t="s">
        <v>50</v>
      </c>
      <c r="B144" s="35" t="s">
        <v>107</v>
      </c>
      <c r="C144" s="35" t="s">
        <v>102</v>
      </c>
      <c r="D144" s="80">
        <v>4200000</v>
      </c>
      <c r="E144" s="36"/>
      <c r="F144" s="51">
        <f>F145</f>
        <v>368601</v>
      </c>
      <c r="G144" s="82">
        <v>44308</v>
      </c>
      <c r="H144" s="83">
        <f>H145</f>
        <v>8603</v>
      </c>
      <c r="I144" s="84"/>
      <c r="J144" s="85"/>
      <c r="K144" s="86"/>
      <c r="L144" s="87">
        <f>L145</f>
        <v>25649</v>
      </c>
      <c r="M144" s="85">
        <f>M145</f>
        <v>28111</v>
      </c>
      <c r="N144" s="84">
        <f t="shared" si="4"/>
        <v>34252</v>
      </c>
      <c r="O144" s="97">
        <f aca="true" t="shared" si="11" ref="O144:O177">J144+M144</f>
        <v>28111</v>
      </c>
      <c r="P144" s="84">
        <f t="shared" si="10"/>
        <v>405989</v>
      </c>
      <c r="Q144" s="97">
        <f t="shared" si="10"/>
        <v>75555</v>
      </c>
      <c r="R144" s="106">
        <f t="shared" si="10"/>
        <v>405720</v>
      </c>
      <c r="S144" s="111">
        <f t="shared" si="10"/>
        <v>75349</v>
      </c>
      <c r="T144" s="177">
        <f t="shared" si="5"/>
        <v>99.93374204719832</v>
      </c>
      <c r="U144" s="186">
        <f>S144/Q144*100</f>
        <v>99.72735093640395</v>
      </c>
    </row>
    <row r="145" spans="1:21" ht="31.5" customHeight="1">
      <c r="A145" s="34" t="s">
        <v>34</v>
      </c>
      <c r="B145" s="35" t="s">
        <v>107</v>
      </c>
      <c r="C145" s="35" t="s">
        <v>102</v>
      </c>
      <c r="D145" s="80">
        <v>4200000</v>
      </c>
      <c r="E145" s="36" t="s">
        <v>51</v>
      </c>
      <c r="F145" s="51">
        <v>368601</v>
      </c>
      <c r="G145" s="82">
        <v>44308</v>
      </c>
      <c r="H145" s="83">
        <v>8603</v>
      </c>
      <c r="I145" s="84"/>
      <c r="J145" s="85"/>
      <c r="K145" s="86"/>
      <c r="L145" s="87">
        <v>25649</v>
      </c>
      <c r="M145" s="85">
        <v>28111</v>
      </c>
      <c r="N145" s="84">
        <f aca="true" t="shared" si="12" ref="N145:N209">H145+I145+K145+L145</f>
        <v>34252</v>
      </c>
      <c r="O145" s="97">
        <f t="shared" si="11"/>
        <v>28111</v>
      </c>
      <c r="P145" s="84">
        <v>405989</v>
      </c>
      <c r="Q145" s="97">
        <v>75555</v>
      </c>
      <c r="R145" s="106">
        <v>405720</v>
      </c>
      <c r="S145" s="111">
        <v>75349</v>
      </c>
      <c r="T145" s="177">
        <f t="shared" si="5"/>
        <v>99.93374204719832</v>
      </c>
      <c r="U145" s="186">
        <f>S145/Q145*100</f>
        <v>99.72735093640395</v>
      </c>
    </row>
    <row r="146" spans="1:21" ht="12" customHeight="1">
      <c r="A146" s="31"/>
      <c r="B146" s="35"/>
      <c r="C146" s="35"/>
      <c r="D146" s="80"/>
      <c r="E146" s="36"/>
      <c r="F146" s="51"/>
      <c r="G146" s="82"/>
      <c r="H146" s="83"/>
      <c r="I146" s="84"/>
      <c r="J146" s="85"/>
      <c r="K146" s="86"/>
      <c r="L146" s="87"/>
      <c r="M146" s="85"/>
      <c r="N146" s="84"/>
      <c r="O146" s="97"/>
      <c r="P146" s="84"/>
      <c r="Q146" s="97"/>
      <c r="R146" s="106"/>
      <c r="S146" s="111"/>
      <c r="T146" s="177"/>
      <c r="U146" s="186"/>
    </row>
    <row r="147" spans="1:21" ht="14.25" customHeight="1">
      <c r="A147" s="28" t="s">
        <v>3</v>
      </c>
      <c r="B147" s="35" t="s">
        <v>107</v>
      </c>
      <c r="C147" s="35" t="s">
        <v>103</v>
      </c>
      <c r="D147" s="80"/>
      <c r="E147" s="36"/>
      <c r="F147" s="51">
        <f>F148+F150+F152+F154</f>
        <v>744190</v>
      </c>
      <c r="G147" s="82">
        <f>G148+G150+G152+G154</f>
        <v>26699</v>
      </c>
      <c r="H147" s="83">
        <f>H148+H150+H152+H154</f>
        <v>14708</v>
      </c>
      <c r="I147" s="84"/>
      <c r="J147" s="85"/>
      <c r="K147" s="86"/>
      <c r="L147" s="87">
        <f>L148+L150+L152+L154</f>
        <v>21296</v>
      </c>
      <c r="M147" s="87">
        <f>M148+M150+M152+M154</f>
        <v>18763</v>
      </c>
      <c r="N147" s="84">
        <f t="shared" si="12"/>
        <v>36004</v>
      </c>
      <c r="O147" s="97">
        <f t="shared" si="11"/>
        <v>18763</v>
      </c>
      <c r="P147" s="84">
        <f>P148+P150+P152+P154</f>
        <v>782288</v>
      </c>
      <c r="Q147" s="97">
        <f>Q148+Q150+Q152+Q154</f>
        <v>47101</v>
      </c>
      <c r="R147" s="84">
        <f>R148+R150+R152+R154</f>
        <v>778846</v>
      </c>
      <c r="S147" s="97">
        <f>S148+S150+S152+S154</f>
        <v>44467</v>
      </c>
      <c r="T147" s="177">
        <f t="shared" si="5"/>
        <v>99.56000859018673</v>
      </c>
      <c r="U147" s="186">
        <f aca="true" t="shared" si="13" ref="U147:U155">S147/Q147*100</f>
        <v>94.40776204326872</v>
      </c>
    </row>
    <row r="148" spans="1:21" ht="31.5" customHeight="1">
      <c r="A148" s="166" t="s">
        <v>129</v>
      </c>
      <c r="B148" s="35" t="s">
        <v>107</v>
      </c>
      <c r="C148" s="35" t="s">
        <v>103</v>
      </c>
      <c r="D148" s="80">
        <v>4210000</v>
      </c>
      <c r="E148" s="36"/>
      <c r="F148" s="51">
        <f>F149</f>
        <v>556665</v>
      </c>
      <c r="G148" s="82">
        <v>19935</v>
      </c>
      <c r="H148" s="83">
        <f>H149</f>
        <v>12966</v>
      </c>
      <c r="I148" s="84"/>
      <c r="J148" s="85"/>
      <c r="K148" s="86"/>
      <c r="L148" s="87">
        <f>L149</f>
        <v>21409</v>
      </c>
      <c r="M148" s="85">
        <f>M149</f>
        <v>14093</v>
      </c>
      <c r="N148" s="84">
        <f t="shared" si="12"/>
        <v>34375</v>
      </c>
      <c r="O148" s="97">
        <f t="shared" si="11"/>
        <v>14093</v>
      </c>
      <c r="P148" s="84">
        <f>P149</f>
        <v>592542</v>
      </c>
      <c r="Q148" s="97">
        <f>Q149</f>
        <v>35095</v>
      </c>
      <c r="R148" s="106">
        <f>R149</f>
        <v>589936</v>
      </c>
      <c r="S148" s="111">
        <f>S149</f>
        <v>32961</v>
      </c>
      <c r="T148" s="177">
        <f aca="true" t="shared" si="14" ref="T148:T211">R148/P148*100</f>
        <v>99.5601999520709</v>
      </c>
      <c r="U148" s="186">
        <f t="shared" si="13"/>
        <v>93.91936173244052</v>
      </c>
    </row>
    <row r="149" spans="1:21" ht="31.5" customHeight="1">
      <c r="A149" s="34" t="s">
        <v>34</v>
      </c>
      <c r="B149" s="35" t="s">
        <v>107</v>
      </c>
      <c r="C149" s="35" t="s">
        <v>103</v>
      </c>
      <c r="D149" s="80">
        <v>4210000</v>
      </c>
      <c r="E149" s="36" t="s">
        <v>51</v>
      </c>
      <c r="F149" s="51">
        <v>556665</v>
      </c>
      <c r="G149" s="82">
        <v>19935</v>
      </c>
      <c r="H149" s="83">
        <v>12966</v>
      </c>
      <c r="I149" s="84"/>
      <c r="J149" s="85"/>
      <c r="K149" s="86"/>
      <c r="L149" s="87">
        <v>21409</v>
      </c>
      <c r="M149" s="85">
        <v>14093</v>
      </c>
      <c r="N149" s="84">
        <f t="shared" si="12"/>
        <v>34375</v>
      </c>
      <c r="O149" s="97">
        <f t="shared" si="11"/>
        <v>14093</v>
      </c>
      <c r="P149" s="84">
        <v>592542</v>
      </c>
      <c r="Q149" s="97">
        <v>35095</v>
      </c>
      <c r="R149" s="106">
        <v>589936</v>
      </c>
      <c r="S149" s="111">
        <v>32961</v>
      </c>
      <c r="T149" s="177">
        <f t="shared" si="14"/>
        <v>99.5601999520709</v>
      </c>
      <c r="U149" s="186">
        <f t="shared" si="13"/>
        <v>93.91936173244052</v>
      </c>
    </row>
    <row r="150" spans="1:21" ht="16.5" customHeight="1">
      <c r="A150" s="166" t="s">
        <v>52</v>
      </c>
      <c r="B150" s="35" t="s">
        <v>107</v>
      </c>
      <c r="C150" s="35" t="s">
        <v>103</v>
      </c>
      <c r="D150" s="80">
        <v>4220000</v>
      </c>
      <c r="E150" s="36"/>
      <c r="F150" s="51">
        <f>F151</f>
        <v>38902</v>
      </c>
      <c r="G150" s="82">
        <v>453</v>
      </c>
      <c r="H150" s="83"/>
      <c r="I150" s="84"/>
      <c r="J150" s="85"/>
      <c r="K150" s="86"/>
      <c r="L150" s="87">
        <f>L151</f>
        <v>-3148</v>
      </c>
      <c r="M150" s="85">
        <f>M151</f>
        <v>62</v>
      </c>
      <c r="N150" s="84">
        <f t="shared" si="12"/>
        <v>-3148</v>
      </c>
      <c r="O150" s="97">
        <f t="shared" si="11"/>
        <v>62</v>
      </c>
      <c r="P150" s="84">
        <f>P151</f>
        <v>35851</v>
      </c>
      <c r="Q150" s="97">
        <f>Q151</f>
        <v>611</v>
      </c>
      <c r="R150" s="106">
        <f>R151</f>
        <v>35519</v>
      </c>
      <c r="S150" s="111">
        <f>S151</f>
        <v>611</v>
      </c>
      <c r="T150" s="177">
        <f t="shared" si="14"/>
        <v>99.07394493877437</v>
      </c>
      <c r="U150" s="186">
        <f t="shared" si="13"/>
        <v>100</v>
      </c>
    </row>
    <row r="151" spans="1:21" ht="31.5" customHeight="1">
      <c r="A151" s="34" t="s">
        <v>34</v>
      </c>
      <c r="B151" s="35" t="s">
        <v>107</v>
      </c>
      <c r="C151" s="35" t="s">
        <v>103</v>
      </c>
      <c r="D151" s="80">
        <v>4220000</v>
      </c>
      <c r="E151" s="36" t="s">
        <v>51</v>
      </c>
      <c r="F151" s="51">
        <v>38902</v>
      </c>
      <c r="G151" s="82">
        <v>453</v>
      </c>
      <c r="H151" s="83"/>
      <c r="I151" s="84"/>
      <c r="J151" s="85"/>
      <c r="K151" s="86"/>
      <c r="L151" s="87">
        <v>-3148</v>
      </c>
      <c r="M151" s="85">
        <v>62</v>
      </c>
      <c r="N151" s="84">
        <f t="shared" si="12"/>
        <v>-3148</v>
      </c>
      <c r="O151" s="97">
        <f t="shared" si="11"/>
        <v>62</v>
      </c>
      <c r="P151" s="84">
        <v>35851</v>
      </c>
      <c r="Q151" s="97">
        <v>611</v>
      </c>
      <c r="R151" s="106">
        <v>35519</v>
      </c>
      <c r="S151" s="111">
        <v>611</v>
      </c>
      <c r="T151" s="177">
        <f t="shared" si="14"/>
        <v>99.07394493877437</v>
      </c>
      <c r="U151" s="186">
        <f t="shared" si="13"/>
        <v>100</v>
      </c>
    </row>
    <row r="152" spans="1:21" ht="30" customHeight="1">
      <c r="A152" s="166" t="s">
        <v>223</v>
      </c>
      <c r="B152" s="35" t="s">
        <v>107</v>
      </c>
      <c r="C152" s="35" t="s">
        <v>103</v>
      </c>
      <c r="D152" s="80">
        <v>4230000</v>
      </c>
      <c r="E152" s="36"/>
      <c r="F152" s="51">
        <f>F153</f>
        <v>108098</v>
      </c>
      <c r="G152" s="82">
        <v>6303</v>
      </c>
      <c r="H152" s="83">
        <f>H153</f>
        <v>1742</v>
      </c>
      <c r="I152" s="84"/>
      <c r="J152" s="85"/>
      <c r="K152" s="86"/>
      <c r="L152" s="87">
        <f>L153</f>
        <v>5251</v>
      </c>
      <c r="M152" s="85">
        <f>M153</f>
        <v>4528</v>
      </c>
      <c r="N152" s="84">
        <f t="shared" si="12"/>
        <v>6993</v>
      </c>
      <c r="O152" s="97">
        <f t="shared" si="11"/>
        <v>4528</v>
      </c>
      <c r="P152" s="84">
        <f>P153</f>
        <v>115538</v>
      </c>
      <c r="Q152" s="97">
        <f>Q153</f>
        <v>11259</v>
      </c>
      <c r="R152" s="106">
        <f>R153</f>
        <v>115046</v>
      </c>
      <c r="S152" s="111">
        <f>S153</f>
        <v>10771</v>
      </c>
      <c r="T152" s="177">
        <f t="shared" si="14"/>
        <v>99.57416607523066</v>
      </c>
      <c r="U152" s="186">
        <f t="shared" si="13"/>
        <v>95.66568967048583</v>
      </c>
    </row>
    <row r="153" spans="1:21" ht="31.5" customHeight="1">
      <c r="A153" s="34" t="s">
        <v>34</v>
      </c>
      <c r="B153" s="35" t="s">
        <v>107</v>
      </c>
      <c r="C153" s="35" t="s">
        <v>103</v>
      </c>
      <c r="D153" s="80">
        <v>4230000</v>
      </c>
      <c r="E153" s="36" t="s">
        <v>51</v>
      </c>
      <c r="F153" s="51">
        <v>108098</v>
      </c>
      <c r="G153" s="82">
        <v>6303</v>
      </c>
      <c r="H153" s="83">
        <v>1742</v>
      </c>
      <c r="I153" s="84"/>
      <c r="J153" s="85"/>
      <c r="K153" s="86"/>
      <c r="L153" s="87">
        <v>5251</v>
      </c>
      <c r="M153" s="85">
        <v>4528</v>
      </c>
      <c r="N153" s="84">
        <f t="shared" si="12"/>
        <v>6993</v>
      </c>
      <c r="O153" s="97">
        <f t="shared" si="11"/>
        <v>4528</v>
      </c>
      <c r="P153" s="84">
        <v>115538</v>
      </c>
      <c r="Q153" s="97">
        <v>11259</v>
      </c>
      <c r="R153" s="106">
        <v>115046</v>
      </c>
      <c r="S153" s="111">
        <v>10771</v>
      </c>
      <c r="T153" s="177">
        <f t="shared" si="14"/>
        <v>99.57416607523066</v>
      </c>
      <c r="U153" s="186">
        <f t="shared" si="13"/>
        <v>95.66568967048583</v>
      </c>
    </row>
    <row r="154" spans="1:21" ht="31.5" customHeight="1">
      <c r="A154" s="166" t="s">
        <v>159</v>
      </c>
      <c r="B154" s="35" t="s">
        <v>107</v>
      </c>
      <c r="C154" s="35" t="s">
        <v>103</v>
      </c>
      <c r="D154" s="80">
        <v>4330000</v>
      </c>
      <c r="E154" s="36"/>
      <c r="F154" s="51">
        <f>F155</f>
        <v>40525</v>
      </c>
      <c r="G154" s="82">
        <v>8</v>
      </c>
      <c r="H154" s="83"/>
      <c r="I154" s="84"/>
      <c r="J154" s="85"/>
      <c r="K154" s="86"/>
      <c r="L154" s="87">
        <f>L155</f>
        <v>-2216</v>
      </c>
      <c r="M154" s="85">
        <f>M155</f>
        <v>80</v>
      </c>
      <c r="N154" s="84">
        <f t="shared" si="12"/>
        <v>-2216</v>
      </c>
      <c r="O154" s="97">
        <f t="shared" si="11"/>
        <v>80</v>
      </c>
      <c r="P154" s="84">
        <f>P155</f>
        <v>38357</v>
      </c>
      <c r="Q154" s="97">
        <f>Q155</f>
        <v>136</v>
      </c>
      <c r="R154" s="106">
        <f>R155</f>
        <v>38345</v>
      </c>
      <c r="S154" s="111">
        <f>S155</f>
        <v>124</v>
      </c>
      <c r="T154" s="177">
        <f t="shared" si="14"/>
        <v>99.96871496728107</v>
      </c>
      <c r="U154" s="186">
        <f t="shared" si="13"/>
        <v>91.17647058823529</v>
      </c>
    </row>
    <row r="155" spans="1:21" ht="32.25" customHeight="1">
      <c r="A155" s="34" t="s">
        <v>34</v>
      </c>
      <c r="B155" s="35" t="s">
        <v>107</v>
      </c>
      <c r="C155" s="35" t="s">
        <v>103</v>
      </c>
      <c r="D155" s="80">
        <v>4330000</v>
      </c>
      <c r="E155" s="36" t="s">
        <v>51</v>
      </c>
      <c r="F155" s="51">
        <v>40525</v>
      </c>
      <c r="G155" s="82">
        <v>8</v>
      </c>
      <c r="H155" s="83"/>
      <c r="I155" s="84"/>
      <c r="J155" s="85"/>
      <c r="K155" s="86"/>
      <c r="L155" s="87">
        <v>-2216</v>
      </c>
      <c r="M155" s="85">
        <v>80</v>
      </c>
      <c r="N155" s="84">
        <f t="shared" si="12"/>
        <v>-2216</v>
      </c>
      <c r="O155" s="97">
        <f t="shared" si="11"/>
        <v>80</v>
      </c>
      <c r="P155" s="84">
        <v>38357</v>
      </c>
      <c r="Q155" s="97">
        <v>136</v>
      </c>
      <c r="R155" s="106">
        <v>38345</v>
      </c>
      <c r="S155" s="111">
        <v>124</v>
      </c>
      <c r="T155" s="177">
        <f t="shared" si="14"/>
        <v>99.96871496728107</v>
      </c>
      <c r="U155" s="186">
        <f t="shared" si="13"/>
        <v>91.17647058823529</v>
      </c>
    </row>
    <row r="156" spans="1:21" ht="12" customHeight="1">
      <c r="A156" s="34"/>
      <c r="B156" s="35"/>
      <c r="C156" s="35"/>
      <c r="D156" s="80"/>
      <c r="E156" s="36"/>
      <c r="F156" s="51"/>
      <c r="G156" s="82"/>
      <c r="H156" s="83"/>
      <c r="I156" s="84"/>
      <c r="J156" s="85"/>
      <c r="K156" s="86"/>
      <c r="L156" s="87"/>
      <c r="M156" s="85"/>
      <c r="N156" s="84"/>
      <c r="O156" s="97"/>
      <c r="P156" s="84"/>
      <c r="Q156" s="97"/>
      <c r="R156" s="106"/>
      <c r="S156" s="111"/>
      <c r="T156" s="177"/>
      <c r="U156" s="186"/>
    </row>
    <row r="157" spans="1:21" ht="27" customHeight="1">
      <c r="A157" s="28" t="s">
        <v>4</v>
      </c>
      <c r="B157" s="35" t="s">
        <v>107</v>
      </c>
      <c r="C157" s="35" t="s">
        <v>114</v>
      </c>
      <c r="D157" s="80"/>
      <c r="E157" s="36"/>
      <c r="F157" s="51">
        <f>F159</f>
        <v>3163</v>
      </c>
      <c r="G157" s="82"/>
      <c r="H157" s="83">
        <f>H159</f>
        <v>100</v>
      </c>
      <c r="I157" s="84"/>
      <c r="J157" s="85"/>
      <c r="K157" s="86"/>
      <c r="L157" s="87">
        <f>L158</f>
        <v>-50</v>
      </c>
      <c r="M157" s="85"/>
      <c r="N157" s="84">
        <f t="shared" si="12"/>
        <v>50</v>
      </c>
      <c r="O157" s="97">
        <f t="shared" si="11"/>
        <v>0</v>
      </c>
      <c r="P157" s="84">
        <f>F157+N157</f>
        <v>3213</v>
      </c>
      <c r="Q157" s="97"/>
      <c r="R157" s="106">
        <f>R158</f>
        <v>3212</v>
      </c>
      <c r="S157" s="111"/>
      <c r="T157" s="177">
        <f t="shared" si="14"/>
        <v>99.96887643946467</v>
      </c>
      <c r="U157" s="186"/>
    </row>
    <row r="158" spans="1:21" ht="31.5" customHeight="1">
      <c r="A158" s="166" t="s">
        <v>53</v>
      </c>
      <c r="B158" s="35" t="s">
        <v>107</v>
      </c>
      <c r="C158" s="35" t="s">
        <v>114</v>
      </c>
      <c r="D158" s="80">
        <v>4290000</v>
      </c>
      <c r="E158" s="36"/>
      <c r="F158" s="51">
        <f>F159</f>
        <v>3163</v>
      </c>
      <c r="G158" s="82"/>
      <c r="H158" s="83">
        <f>H159</f>
        <v>100</v>
      </c>
      <c r="I158" s="84"/>
      <c r="J158" s="85"/>
      <c r="K158" s="86"/>
      <c r="L158" s="87">
        <f>L159</f>
        <v>-50</v>
      </c>
      <c r="M158" s="85"/>
      <c r="N158" s="84">
        <f t="shared" si="12"/>
        <v>50</v>
      </c>
      <c r="O158" s="97">
        <f t="shared" si="11"/>
        <v>0</v>
      </c>
      <c r="P158" s="84">
        <f>F158+N158</f>
        <v>3213</v>
      </c>
      <c r="Q158" s="97"/>
      <c r="R158" s="106">
        <f>R159</f>
        <v>3212</v>
      </c>
      <c r="S158" s="111"/>
      <c r="T158" s="177">
        <f t="shared" si="14"/>
        <v>99.96887643946467</v>
      </c>
      <c r="U158" s="186"/>
    </row>
    <row r="159" spans="1:21" ht="32.25" customHeight="1">
      <c r="A159" s="34" t="s">
        <v>34</v>
      </c>
      <c r="B159" s="35" t="s">
        <v>107</v>
      </c>
      <c r="C159" s="35" t="s">
        <v>114</v>
      </c>
      <c r="D159" s="80">
        <v>4290000</v>
      </c>
      <c r="E159" s="36" t="s">
        <v>51</v>
      </c>
      <c r="F159" s="51">
        <v>3163</v>
      </c>
      <c r="G159" s="82"/>
      <c r="H159" s="83">
        <v>100</v>
      </c>
      <c r="I159" s="84"/>
      <c r="J159" s="85"/>
      <c r="K159" s="86"/>
      <c r="L159" s="87">
        <v>-50</v>
      </c>
      <c r="M159" s="85"/>
      <c r="N159" s="84">
        <f t="shared" si="12"/>
        <v>50</v>
      </c>
      <c r="O159" s="97">
        <f t="shared" si="11"/>
        <v>0</v>
      </c>
      <c r="P159" s="84">
        <f>F159+N159</f>
        <v>3213</v>
      </c>
      <c r="Q159" s="97"/>
      <c r="R159" s="106">
        <v>3212</v>
      </c>
      <c r="S159" s="111"/>
      <c r="T159" s="177">
        <f t="shared" si="14"/>
        <v>99.96887643946467</v>
      </c>
      <c r="U159" s="186"/>
    </row>
    <row r="160" spans="1:21" ht="12" customHeight="1">
      <c r="A160" s="31"/>
      <c r="B160" s="35"/>
      <c r="C160" s="35"/>
      <c r="D160" s="80"/>
      <c r="E160" s="36"/>
      <c r="F160" s="51"/>
      <c r="G160" s="82"/>
      <c r="H160" s="83"/>
      <c r="I160" s="84"/>
      <c r="J160" s="85"/>
      <c r="K160" s="86"/>
      <c r="L160" s="87"/>
      <c r="M160" s="85"/>
      <c r="N160" s="84"/>
      <c r="O160" s="97"/>
      <c r="P160" s="84"/>
      <c r="Q160" s="97"/>
      <c r="R160" s="106"/>
      <c r="S160" s="111"/>
      <c r="T160" s="177"/>
      <c r="U160" s="186"/>
    </row>
    <row r="161" spans="1:21" ht="26.25" customHeight="1">
      <c r="A161" s="28" t="s">
        <v>26</v>
      </c>
      <c r="B161" s="35" t="s">
        <v>107</v>
      </c>
      <c r="C161" s="35" t="s">
        <v>107</v>
      </c>
      <c r="D161" s="135"/>
      <c r="E161" s="36"/>
      <c r="F161" s="51">
        <f>F162+F164</f>
        <v>2450</v>
      </c>
      <c r="G161" s="119"/>
      <c r="H161" s="51">
        <f>H162+H164</f>
        <v>249</v>
      </c>
      <c r="I161" s="84"/>
      <c r="J161" s="85"/>
      <c r="K161" s="86"/>
      <c r="L161" s="87">
        <f>L162+L164</f>
        <v>11822</v>
      </c>
      <c r="M161" s="85">
        <f>M162+M164</f>
        <v>11822</v>
      </c>
      <c r="N161" s="84">
        <f t="shared" si="12"/>
        <v>12071</v>
      </c>
      <c r="O161" s="97">
        <f t="shared" si="11"/>
        <v>11822</v>
      </c>
      <c r="P161" s="84">
        <f>P162+P164</f>
        <v>14616</v>
      </c>
      <c r="Q161" s="97">
        <f>Q162+Q164</f>
        <v>11917</v>
      </c>
      <c r="R161" s="84">
        <f>R162+R164</f>
        <v>13762</v>
      </c>
      <c r="S161" s="97">
        <f>S162+S164</f>
        <v>11064</v>
      </c>
      <c r="T161" s="177">
        <f t="shared" si="14"/>
        <v>94.15708812260536</v>
      </c>
      <c r="U161" s="186">
        <f>S161/Q161*100</f>
        <v>92.84215826130738</v>
      </c>
    </row>
    <row r="162" spans="1:21" ht="31.5" customHeight="1">
      <c r="A162" s="164" t="s">
        <v>128</v>
      </c>
      <c r="B162" s="35" t="s">
        <v>107</v>
      </c>
      <c r="C162" s="35" t="s">
        <v>107</v>
      </c>
      <c r="D162" s="135">
        <v>4310000</v>
      </c>
      <c r="E162" s="36"/>
      <c r="F162" s="51">
        <f>F163</f>
        <v>150</v>
      </c>
      <c r="G162" s="82"/>
      <c r="H162" s="83"/>
      <c r="I162" s="84"/>
      <c r="J162" s="85"/>
      <c r="K162" s="86"/>
      <c r="L162" s="87"/>
      <c r="M162" s="85"/>
      <c r="N162" s="84">
        <f t="shared" si="12"/>
        <v>0</v>
      </c>
      <c r="O162" s="97">
        <f t="shared" si="11"/>
        <v>0</v>
      </c>
      <c r="P162" s="84">
        <f>F162+N162</f>
        <v>150</v>
      </c>
      <c r="Q162" s="97"/>
      <c r="R162" s="106">
        <f>R163</f>
        <v>149</v>
      </c>
      <c r="S162" s="111"/>
      <c r="T162" s="177">
        <f t="shared" si="14"/>
        <v>99.33333333333333</v>
      </c>
      <c r="U162" s="186"/>
    </row>
    <row r="163" spans="1:21" ht="30" customHeight="1">
      <c r="A163" s="165" t="s">
        <v>162</v>
      </c>
      <c r="B163" s="35" t="s">
        <v>107</v>
      </c>
      <c r="C163" s="35" t="s">
        <v>107</v>
      </c>
      <c r="D163" s="135">
        <v>4310000</v>
      </c>
      <c r="E163" s="36" t="s">
        <v>61</v>
      </c>
      <c r="F163" s="51">
        <v>150</v>
      </c>
      <c r="G163" s="82"/>
      <c r="H163" s="83"/>
      <c r="I163" s="84"/>
      <c r="J163" s="85"/>
      <c r="K163" s="86"/>
      <c r="L163" s="87"/>
      <c r="M163" s="85"/>
      <c r="N163" s="84">
        <f t="shared" si="12"/>
        <v>0</v>
      </c>
      <c r="O163" s="97">
        <f t="shared" si="11"/>
        <v>0</v>
      </c>
      <c r="P163" s="84">
        <f>F163+N163</f>
        <v>150</v>
      </c>
      <c r="Q163" s="97"/>
      <c r="R163" s="106">
        <v>149</v>
      </c>
      <c r="S163" s="111"/>
      <c r="T163" s="177">
        <f t="shared" si="14"/>
        <v>99.33333333333333</v>
      </c>
      <c r="U163" s="186"/>
    </row>
    <row r="164" spans="1:21" ht="45.75" customHeight="1">
      <c r="A164" s="164" t="s">
        <v>157</v>
      </c>
      <c r="B164" s="35" t="s">
        <v>107</v>
      </c>
      <c r="C164" s="35" t="s">
        <v>107</v>
      </c>
      <c r="D164" s="80">
        <v>4320000</v>
      </c>
      <c r="E164" s="36"/>
      <c r="F164" s="51">
        <f>F165</f>
        <v>2300</v>
      </c>
      <c r="G164" s="82"/>
      <c r="H164" s="83">
        <f>H165</f>
        <v>249</v>
      </c>
      <c r="I164" s="84"/>
      <c r="J164" s="85"/>
      <c r="K164" s="86"/>
      <c r="L164" s="87">
        <f>L165</f>
        <v>11822</v>
      </c>
      <c r="M164" s="85">
        <f>M165</f>
        <v>11822</v>
      </c>
      <c r="N164" s="84">
        <f t="shared" si="12"/>
        <v>12071</v>
      </c>
      <c r="O164" s="97">
        <f t="shared" si="11"/>
        <v>11822</v>
      </c>
      <c r="P164" s="84">
        <f>P165</f>
        <v>14466</v>
      </c>
      <c r="Q164" s="97">
        <f>Q165</f>
        <v>11917</v>
      </c>
      <c r="R164" s="106">
        <f>R165</f>
        <v>13613</v>
      </c>
      <c r="S164" s="111">
        <f>S165</f>
        <v>11064</v>
      </c>
      <c r="T164" s="177">
        <f t="shared" si="14"/>
        <v>94.10341490391262</v>
      </c>
      <c r="U164" s="186">
        <f>S164/Q164*100</f>
        <v>92.84215826130738</v>
      </c>
    </row>
    <row r="165" spans="1:21" ht="17.25" customHeight="1">
      <c r="A165" s="165" t="s">
        <v>54</v>
      </c>
      <c r="B165" s="35" t="s">
        <v>107</v>
      </c>
      <c r="C165" s="35" t="s">
        <v>107</v>
      </c>
      <c r="D165" s="80">
        <v>4320000</v>
      </c>
      <c r="E165" s="36" t="s">
        <v>55</v>
      </c>
      <c r="F165" s="51">
        <v>2300</v>
      </c>
      <c r="G165" s="82"/>
      <c r="H165" s="83">
        <v>249</v>
      </c>
      <c r="I165" s="84"/>
      <c r="J165" s="85"/>
      <c r="K165" s="86"/>
      <c r="L165" s="87">
        <v>11822</v>
      </c>
      <c r="M165" s="85">
        <v>11822</v>
      </c>
      <c r="N165" s="84">
        <f t="shared" si="12"/>
        <v>12071</v>
      </c>
      <c r="O165" s="97">
        <f t="shared" si="11"/>
        <v>11822</v>
      </c>
      <c r="P165" s="84">
        <v>14466</v>
      </c>
      <c r="Q165" s="97">
        <v>11917</v>
      </c>
      <c r="R165" s="106">
        <v>13613</v>
      </c>
      <c r="S165" s="111">
        <v>11064</v>
      </c>
      <c r="T165" s="177">
        <f t="shared" si="14"/>
        <v>94.10341490391262</v>
      </c>
      <c r="U165" s="186">
        <f>S165/Q165*100</f>
        <v>92.84215826130738</v>
      </c>
    </row>
    <row r="166" spans="1:21" ht="12" customHeight="1">
      <c r="A166" s="165"/>
      <c r="B166" s="35"/>
      <c r="C166" s="35"/>
      <c r="D166" s="80"/>
      <c r="E166" s="36"/>
      <c r="F166" s="51"/>
      <c r="G166" s="82"/>
      <c r="H166" s="83"/>
      <c r="I166" s="84"/>
      <c r="J166" s="85"/>
      <c r="K166" s="86"/>
      <c r="L166" s="87"/>
      <c r="M166" s="85"/>
      <c r="N166" s="84"/>
      <c r="O166" s="97"/>
      <c r="P166" s="84"/>
      <c r="Q166" s="97"/>
      <c r="R166" s="106"/>
      <c r="S166" s="111"/>
      <c r="T166" s="177"/>
      <c r="U166" s="186"/>
    </row>
    <row r="167" spans="1:21" ht="12.75" customHeight="1">
      <c r="A167" s="28" t="s">
        <v>27</v>
      </c>
      <c r="B167" s="35" t="s">
        <v>107</v>
      </c>
      <c r="C167" s="35" t="s">
        <v>111</v>
      </c>
      <c r="D167" s="80"/>
      <c r="E167" s="36"/>
      <c r="F167" s="51">
        <f>F168+F172+F174+F176</f>
        <v>32327</v>
      </c>
      <c r="G167" s="82">
        <f>G168+G172+G174</f>
        <v>640</v>
      </c>
      <c r="H167" s="83">
        <f>H168+H170+H172+H174+H176</f>
        <v>901</v>
      </c>
      <c r="I167" s="84"/>
      <c r="J167" s="85"/>
      <c r="K167" s="86"/>
      <c r="L167" s="87">
        <f>L168+L170+L172+L174+L176</f>
        <v>1605</v>
      </c>
      <c r="M167" s="87">
        <f>M168+M170+M172+M174+M176</f>
        <v>834</v>
      </c>
      <c r="N167" s="84">
        <f t="shared" si="12"/>
        <v>2506</v>
      </c>
      <c r="O167" s="97">
        <f t="shared" si="11"/>
        <v>834</v>
      </c>
      <c r="P167" s="84">
        <f>P168+P172+P174+P176</f>
        <v>34426</v>
      </c>
      <c r="Q167" s="97">
        <f>Q168+Q172+Q174+Q176</f>
        <v>1503</v>
      </c>
      <c r="R167" s="84">
        <f>R168+R172+R174+R176</f>
        <v>34145</v>
      </c>
      <c r="S167" s="97">
        <f>S168+S172+S174+S176</f>
        <v>1225</v>
      </c>
      <c r="T167" s="177">
        <f t="shared" si="14"/>
        <v>99.18375646313832</v>
      </c>
      <c r="U167" s="186">
        <f>S167/Q167*100</f>
        <v>81.50365934797072</v>
      </c>
    </row>
    <row r="168" spans="1:21" ht="32.25" customHeight="1">
      <c r="A168" s="164" t="s">
        <v>56</v>
      </c>
      <c r="B168" s="35" t="s">
        <v>107</v>
      </c>
      <c r="C168" s="35" t="s">
        <v>111</v>
      </c>
      <c r="D168" s="35" t="s">
        <v>97</v>
      </c>
      <c r="E168" s="36"/>
      <c r="F168" s="51">
        <f>F169</f>
        <v>9140</v>
      </c>
      <c r="G168" s="82"/>
      <c r="H168" s="83"/>
      <c r="I168" s="84"/>
      <c r="J168" s="85"/>
      <c r="K168" s="86"/>
      <c r="L168" s="87">
        <f>L169</f>
        <v>142</v>
      </c>
      <c r="M168" s="85"/>
      <c r="N168" s="84">
        <f t="shared" si="12"/>
        <v>142</v>
      </c>
      <c r="O168" s="97">
        <f t="shared" si="11"/>
        <v>0</v>
      </c>
      <c r="P168" s="84">
        <f>F168+N168</f>
        <v>9282</v>
      </c>
      <c r="Q168" s="97"/>
      <c r="R168" s="106">
        <f>R169</f>
        <v>9282</v>
      </c>
      <c r="S168" s="111"/>
      <c r="T168" s="177">
        <f t="shared" si="14"/>
        <v>100</v>
      </c>
      <c r="U168" s="186"/>
    </row>
    <row r="169" spans="1:21" ht="16.5" customHeight="1">
      <c r="A169" s="165" t="s">
        <v>57</v>
      </c>
      <c r="B169" s="35" t="s">
        <v>107</v>
      </c>
      <c r="C169" s="35" t="s">
        <v>111</v>
      </c>
      <c r="D169" s="35" t="s">
        <v>97</v>
      </c>
      <c r="E169" s="36" t="s">
        <v>40</v>
      </c>
      <c r="F169" s="51">
        <v>9140</v>
      </c>
      <c r="G169" s="82"/>
      <c r="H169" s="83"/>
      <c r="I169" s="84"/>
      <c r="J169" s="85"/>
      <c r="K169" s="86"/>
      <c r="L169" s="87">
        <v>142</v>
      </c>
      <c r="M169" s="85"/>
      <c r="N169" s="84">
        <f t="shared" si="12"/>
        <v>142</v>
      </c>
      <c r="O169" s="97">
        <f t="shared" si="11"/>
        <v>0</v>
      </c>
      <c r="P169" s="84">
        <f>F169+N169</f>
        <v>9282</v>
      </c>
      <c r="Q169" s="97"/>
      <c r="R169" s="106">
        <v>9282</v>
      </c>
      <c r="S169" s="111"/>
      <c r="T169" s="177">
        <f t="shared" si="14"/>
        <v>100</v>
      </c>
      <c r="U169" s="186"/>
    </row>
    <row r="170" spans="1:21" ht="16.5" customHeight="1" hidden="1">
      <c r="A170" s="164" t="s">
        <v>92</v>
      </c>
      <c r="B170" s="35" t="s">
        <v>107</v>
      </c>
      <c r="C170" s="35" t="s">
        <v>111</v>
      </c>
      <c r="D170" s="35" t="s">
        <v>177</v>
      </c>
      <c r="E170" s="36"/>
      <c r="F170" s="51"/>
      <c r="G170" s="82"/>
      <c r="H170" s="83">
        <f>H171</f>
        <v>300</v>
      </c>
      <c r="I170" s="84"/>
      <c r="J170" s="85"/>
      <c r="K170" s="86"/>
      <c r="L170" s="87">
        <f>L171</f>
        <v>136</v>
      </c>
      <c r="M170" s="85"/>
      <c r="N170" s="84">
        <f t="shared" si="12"/>
        <v>436</v>
      </c>
      <c r="O170" s="97">
        <f t="shared" si="11"/>
        <v>0</v>
      </c>
      <c r="P170" s="84">
        <v>0</v>
      </c>
      <c r="Q170" s="97"/>
      <c r="R170" s="106"/>
      <c r="S170" s="111"/>
      <c r="T170" s="177" t="e">
        <f t="shared" si="14"/>
        <v>#DIV/0!</v>
      </c>
      <c r="U170" s="186" t="e">
        <f aca="true" t="shared" si="15" ref="U170:U175">S170/Q170*100</f>
        <v>#DIV/0!</v>
      </c>
    </row>
    <row r="171" spans="1:21" ht="16.5" customHeight="1" hidden="1">
      <c r="A171" s="165" t="s">
        <v>124</v>
      </c>
      <c r="B171" s="35" t="s">
        <v>107</v>
      </c>
      <c r="C171" s="35" t="s">
        <v>111</v>
      </c>
      <c r="D171" s="35" t="s">
        <v>177</v>
      </c>
      <c r="E171" s="36" t="s">
        <v>125</v>
      </c>
      <c r="F171" s="51"/>
      <c r="G171" s="82"/>
      <c r="H171" s="83">
        <v>300</v>
      </c>
      <c r="I171" s="84"/>
      <c r="J171" s="85"/>
      <c r="K171" s="86"/>
      <c r="L171" s="87">
        <v>136</v>
      </c>
      <c r="M171" s="85"/>
      <c r="N171" s="84">
        <f t="shared" si="12"/>
        <v>436</v>
      </c>
      <c r="O171" s="97">
        <f t="shared" si="11"/>
        <v>0</v>
      </c>
      <c r="P171" s="84">
        <v>0</v>
      </c>
      <c r="Q171" s="97"/>
      <c r="R171" s="106"/>
      <c r="S171" s="111"/>
      <c r="T171" s="177" t="e">
        <f t="shared" si="14"/>
        <v>#DIV/0!</v>
      </c>
      <c r="U171" s="186" t="e">
        <f t="shared" si="15"/>
        <v>#DIV/0!</v>
      </c>
    </row>
    <row r="172" spans="1:21" ht="30.75" customHeight="1">
      <c r="A172" s="164" t="s">
        <v>58</v>
      </c>
      <c r="B172" s="35" t="s">
        <v>107</v>
      </c>
      <c r="C172" s="35" t="s">
        <v>111</v>
      </c>
      <c r="D172" s="80">
        <v>4350000</v>
      </c>
      <c r="E172" s="36"/>
      <c r="F172" s="51">
        <f>F173</f>
        <v>11619</v>
      </c>
      <c r="G172" s="82">
        <v>640</v>
      </c>
      <c r="H172" s="83">
        <f>H173</f>
        <v>601</v>
      </c>
      <c r="I172" s="84"/>
      <c r="J172" s="85"/>
      <c r="K172" s="86"/>
      <c r="L172" s="87">
        <f>L173</f>
        <v>754</v>
      </c>
      <c r="M172" s="85">
        <f>M173</f>
        <v>654</v>
      </c>
      <c r="N172" s="84">
        <f t="shared" si="12"/>
        <v>1355</v>
      </c>
      <c r="O172" s="97">
        <f t="shared" si="11"/>
        <v>654</v>
      </c>
      <c r="P172" s="84">
        <f>P173</f>
        <v>13003</v>
      </c>
      <c r="Q172" s="97">
        <f>Q173</f>
        <v>1323</v>
      </c>
      <c r="R172" s="106">
        <f>R173</f>
        <v>12743</v>
      </c>
      <c r="S172" s="111">
        <f>S173</f>
        <v>1064</v>
      </c>
      <c r="T172" s="177">
        <f t="shared" si="14"/>
        <v>98.00046143197724</v>
      </c>
      <c r="U172" s="186">
        <f t="shared" si="15"/>
        <v>80.42328042328042</v>
      </c>
    </row>
    <row r="173" spans="1:21" ht="31.5" customHeight="1">
      <c r="A173" s="165" t="s">
        <v>34</v>
      </c>
      <c r="B173" s="35" t="s">
        <v>107</v>
      </c>
      <c r="C173" s="35" t="s">
        <v>111</v>
      </c>
      <c r="D173" s="80">
        <v>4350000</v>
      </c>
      <c r="E173" s="36" t="s">
        <v>51</v>
      </c>
      <c r="F173" s="51">
        <v>11619</v>
      </c>
      <c r="G173" s="82">
        <v>640</v>
      </c>
      <c r="H173" s="83">
        <v>601</v>
      </c>
      <c r="I173" s="84"/>
      <c r="J173" s="85"/>
      <c r="K173" s="86"/>
      <c r="L173" s="87">
        <v>754</v>
      </c>
      <c r="M173" s="85">
        <v>654</v>
      </c>
      <c r="N173" s="84">
        <f t="shared" si="12"/>
        <v>1355</v>
      </c>
      <c r="O173" s="97">
        <f t="shared" si="11"/>
        <v>654</v>
      </c>
      <c r="P173" s="84">
        <v>13003</v>
      </c>
      <c r="Q173" s="97">
        <v>1323</v>
      </c>
      <c r="R173" s="106">
        <v>12743</v>
      </c>
      <c r="S173" s="111">
        <v>1064</v>
      </c>
      <c r="T173" s="177">
        <f t="shared" si="14"/>
        <v>98.00046143197724</v>
      </c>
      <c r="U173" s="186">
        <f t="shared" si="15"/>
        <v>80.42328042328042</v>
      </c>
    </row>
    <row r="174" spans="1:21" ht="15.75" customHeight="1">
      <c r="A174" s="164" t="s">
        <v>60</v>
      </c>
      <c r="B174" s="35" t="s">
        <v>107</v>
      </c>
      <c r="C174" s="35" t="s">
        <v>111</v>
      </c>
      <c r="D174" s="80">
        <v>4360000</v>
      </c>
      <c r="E174" s="36"/>
      <c r="F174" s="51">
        <f>F175</f>
        <v>1602</v>
      </c>
      <c r="G174" s="82"/>
      <c r="H174" s="83"/>
      <c r="I174" s="84"/>
      <c r="J174" s="85"/>
      <c r="K174" s="86"/>
      <c r="L174" s="87">
        <f>L175</f>
        <v>60</v>
      </c>
      <c r="M174" s="85">
        <f>M175</f>
        <v>180</v>
      </c>
      <c r="N174" s="84">
        <f t="shared" si="12"/>
        <v>60</v>
      </c>
      <c r="O174" s="97">
        <f t="shared" si="11"/>
        <v>180</v>
      </c>
      <c r="P174" s="84">
        <f>F174+N174</f>
        <v>1662</v>
      </c>
      <c r="Q174" s="97">
        <f>G174+O174</f>
        <v>180</v>
      </c>
      <c r="R174" s="106">
        <f>R175</f>
        <v>1641</v>
      </c>
      <c r="S174" s="111">
        <f>S175</f>
        <v>161</v>
      </c>
      <c r="T174" s="177">
        <f t="shared" si="14"/>
        <v>98.73646209386283</v>
      </c>
      <c r="U174" s="186">
        <f t="shared" si="15"/>
        <v>89.44444444444444</v>
      </c>
    </row>
    <row r="175" spans="1:21" ht="30.75" customHeight="1">
      <c r="A175" s="165" t="s">
        <v>162</v>
      </c>
      <c r="B175" s="35" t="s">
        <v>107</v>
      </c>
      <c r="C175" s="35" t="s">
        <v>111</v>
      </c>
      <c r="D175" s="80">
        <v>4360000</v>
      </c>
      <c r="E175" s="36" t="s">
        <v>61</v>
      </c>
      <c r="F175" s="51">
        <v>1602</v>
      </c>
      <c r="G175" s="82"/>
      <c r="H175" s="83"/>
      <c r="I175" s="84"/>
      <c r="J175" s="85"/>
      <c r="K175" s="86"/>
      <c r="L175" s="87">
        <v>60</v>
      </c>
      <c r="M175" s="85">
        <v>180</v>
      </c>
      <c r="N175" s="84">
        <f t="shared" si="12"/>
        <v>60</v>
      </c>
      <c r="O175" s="97">
        <f t="shared" si="11"/>
        <v>180</v>
      </c>
      <c r="P175" s="84">
        <f>F175+N175</f>
        <v>1662</v>
      </c>
      <c r="Q175" s="97">
        <f>G175+O175</f>
        <v>180</v>
      </c>
      <c r="R175" s="106">
        <v>1641</v>
      </c>
      <c r="S175" s="111">
        <v>161</v>
      </c>
      <c r="T175" s="177">
        <f t="shared" si="14"/>
        <v>98.73646209386283</v>
      </c>
      <c r="U175" s="186">
        <f t="shared" si="15"/>
        <v>89.44444444444444</v>
      </c>
    </row>
    <row r="176" spans="1:21" ht="15.75" customHeight="1">
      <c r="A176" s="164" t="s">
        <v>127</v>
      </c>
      <c r="B176" s="35" t="s">
        <v>107</v>
      </c>
      <c r="C176" s="35" t="s">
        <v>111</v>
      </c>
      <c r="D176" s="80">
        <v>5230000</v>
      </c>
      <c r="E176" s="36"/>
      <c r="F176" s="51">
        <f>F177</f>
        <v>9966</v>
      </c>
      <c r="G176" s="82"/>
      <c r="H176" s="83"/>
      <c r="I176" s="84"/>
      <c r="J176" s="85"/>
      <c r="K176" s="86"/>
      <c r="L176" s="87">
        <f>L177</f>
        <v>513</v>
      </c>
      <c r="M176" s="85"/>
      <c r="N176" s="84">
        <f t="shared" si="12"/>
        <v>513</v>
      </c>
      <c r="O176" s="97">
        <f t="shared" si="11"/>
        <v>0</v>
      </c>
      <c r="P176" s="84">
        <f>F176+N176</f>
        <v>10479</v>
      </c>
      <c r="Q176" s="97"/>
      <c r="R176" s="106">
        <f>R177</f>
        <v>10479</v>
      </c>
      <c r="S176" s="111"/>
      <c r="T176" s="177">
        <f t="shared" si="14"/>
        <v>100</v>
      </c>
      <c r="U176" s="186"/>
    </row>
    <row r="177" spans="1:21" ht="15.75" customHeight="1">
      <c r="A177" s="165" t="s">
        <v>59</v>
      </c>
      <c r="B177" s="35" t="s">
        <v>107</v>
      </c>
      <c r="C177" s="35" t="s">
        <v>111</v>
      </c>
      <c r="D177" s="136">
        <v>5230000</v>
      </c>
      <c r="E177" s="137" t="s">
        <v>49</v>
      </c>
      <c r="F177" s="84">
        <v>9966</v>
      </c>
      <c r="G177" s="82"/>
      <c r="H177" s="83"/>
      <c r="I177" s="84"/>
      <c r="J177" s="85"/>
      <c r="K177" s="86"/>
      <c r="L177" s="87">
        <v>513</v>
      </c>
      <c r="M177" s="85"/>
      <c r="N177" s="84">
        <f t="shared" si="12"/>
        <v>513</v>
      </c>
      <c r="O177" s="97">
        <f t="shared" si="11"/>
        <v>0</v>
      </c>
      <c r="P177" s="84">
        <f>F177+N177</f>
        <v>10479</v>
      </c>
      <c r="Q177" s="97"/>
      <c r="R177" s="106">
        <v>10479</v>
      </c>
      <c r="S177" s="111"/>
      <c r="T177" s="177">
        <f t="shared" si="14"/>
        <v>100</v>
      </c>
      <c r="U177" s="186"/>
    </row>
    <row r="178" spans="1:21" ht="12" customHeight="1">
      <c r="A178" s="165"/>
      <c r="B178" s="121"/>
      <c r="C178" s="121"/>
      <c r="D178" s="136"/>
      <c r="E178" s="137"/>
      <c r="F178" s="84"/>
      <c r="G178" s="82"/>
      <c r="H178" s="83"/>
      <c r="I178" s="84"/>
      <c r="J178" s="85"/>
      <c r="K178" s="86"/>
      <c r="L178" s="87"/>
      <c r="M178" s="85"/>
      <c r="N178" s="94"/>
      <c r="O178" s="97"/>
      <c r="P178" s="84"/>
      <c r="Q178" s="97"/>
      <c r="R178" s="106"/>
      <c r="S178" s="111"/>
      <c r="T178" s="177"/>
      <c r="U178" s="186"/>
    </row>
    <row r="179" spans="1:21" ht="27" customHeight="1">
      <c r="A179" s="193" t="s">
        <v>122</v>
      </c>
      <c r="B179" s="132" t="s">
        <v>113</v>
      </c>
      <c r="C179" s="79"/>
      <c r="D179" s="113"/>
      <c r="E179" s="114"/>
      <c r="F179" s="91">
        <f>F180+F192</f>
        <v>75751</v>
      </c>
      <c r="G179" s="115">
        <f>G180+G192</f>
        <v>16182</v>
      </c>
      <c r="H179" s="93"/>
      <c r="I179" s="94">
        <f>I180+I192</f>
        <v>-14000</v>
      </c>
      <c r="J179" s="95">
        <f>J180+J192</f>
        <v>-1300</v>
      </c>
      <c r="K179" s="96">
        <f>K180+K192</f>
        <v>438</v>
      </c>
      <c r="L179" s="94">
        <f>L180+L192</f>
        <v>7143</v>
      </c>
      <c r="M179" s="95">
        <f>M180</f>
        <v>6918</v>
      </c>
      <c r="N179" s="94">
        <f t="shared" si="12"/>
        <v>-6419</v>
      </c>
      <c r="O179" s="95">
        <f aca="true" t="shared" si="16" ref="O179:O187">J179+M179</f>
        <v>5618</v>
      </c>
      <c r="P179" s="94">
        <f>P180+P192</f>
        <v>70402</v>
      </c>
      <c r="Q179" s="95">
        <f>Q180+Q192</f>
        <v>22570</v>
      </c>
      <c r="R179" s="94">
        <f>R180+R192</f>
        <v>68683</v>
      </c>
      <c r="S179" s="95">
        <f>S180+S192</f>
        <v>20892</v>
      </c>
      <c r="T179" s="184">
        <f t="shared" si="14"/>
        <v>97.55830800261356</v>
      </c>
      <c r="U179" s="185">
        <f>S179/Q179*100</f>
        <v>92.5653522374834</v>
      </c>
    </row>
    <row r="180" spans="1:21" ht="14.25" customHeight="1">
      <c r="A180" s="28" t="s">
        <v>28</v>
      </c>
      <c r="B180" s="35" t="s">
        <v>113</v>
      </c>
      <c r="C180" s="35" t="s">
        <v>102</v>
      </c>
      <c r="D180" s="80"/>
      <c r="E180" s="36"/>
      <c r="F180" s="51">
        <f>F181+F183+F185+F188</f>
        <v>58918</v>
      </c>
      <c r="G180" s="82">
        <f>G181+G183+G185</f>
        <v>14882</v>
      </c>
      <c r="H180" s="83"/>
      <c r="I180" s="84">
        <f>I181+I183+I185+I188</f>
        <v>0</v>
      </c>
      <c r="J180" s="97">
        <f>J181+J183+J185+J188</f>
        <v>0</v>
      </c>
      <c r="K180" s="86">
        <f>K181+K183+K185</f>
        <v>438</v>
      </c>
      <c r="L180" s="84">
        <f>L181+L183+L185</f>
        <v>6918</v>
      </c>
      <c r="M180" s="84">
        <f>M181+M183+M185</f>
        <v>6918</v>
      </c>
      <c r="N180" s="84">
        <f t="shared" si="12"/>
        <v>7356</v>
      </c>
      <c r="O180" s="97">
        <f t="shared" si="16"/>
        <v>6918</v>
      </c>
      <c r="P180" s="84">
        <f>P181+P183+P185+P188</f>
        <v>67344</v>
      </c>
      <c r="Q180" s="97">
        <f>Q181+Q183+Q185+Q188</f>
        <v>22570</v>
      </c>
      <c r="R180" s="84">
        <f>R181+R183+R185+R188</f>
        <v>65627</v>
      </c>
      <c r="S180" s="97">
        <f>S181+S183+S185+S188</f>
        <v>20892</v>
      </c>
      <c r="T180" s="177">
        <f t="shared" si="14"/>
        <v>97.45040389641245</v>
      </c>
      <c r="U180" s="186">
        <f aca="true" t="shared" si="17" ref="U180:U243">S180/Q180*100</f>
        <v>92.5653522374834</v>
      </c>
    </row>
    <row r="181" spans="1:21" ht="46.5" customHeight="1">
      <c r="A181" s="166" t="s">
        <v>62</v>
      </c>
      <c r="B181" s="35" t="s">
        <v>113</v>
      </c>
      <c r="C181" s="35" t="s">
        <v>102</v>
      </c>
      <c r="D181" s="80">
        <v>4400000</v>
      </c>
      <c r="E181" s="36"/>
      <c r="F181" s="51">
        <f>F182</f>
        <v>35799</v>
      </c>
      <c r="G181" s="82">
        <v>8813</v>
      </c>
      <c r="H181" s="83"/>
      <c r="I181" s="84">
        <f>I182</f>
        <v>5760</v>
      </c>
      <c r="J181" s="85">
        <f>J182</f>
        <v>5760</v>
      </c>
      <c r="K181" s="86">
        <f>K182</f>
        <v>20</v>
      </c>
      <c r="L181" s="87">
        <f>L182</f>
        <v>6120</v>
      </c>
      <c r="M181" s="85">
        <f>M182</f>
        <v>6196</v>
      </c>
      <c r="N181" s="84">
        <f t="shared" si="12"/>
        <v>11900</v>
      </c>
      <c r="O181" s="97">
        <f t="shared" si="16"/>
        <v>11956</v>
      </c>
      <c r="P181" s="84">
        <f>P182</f>
        <v>48461</v>
      </c>
      <c r="Q181" s="97">
        <f>Q182</f>
        <v>21531</v>
      </c>
      <c r="R181" s="106">
        <f>R182</f>
        <v>46836</v>
      </c>
      <c r="S181" s="111">
        <f>S182</f>
        <v>19943</v>
      </c>
      <c r="T181" s="177">
        <f t="shared" si="14"/>
        <v>96.64678813891582</v>
      </c>
      <c r="U181" s="186">
        <f t="shared" si="17"/>
        <v>92.62458780363197</v>
      </c>
    </row>
    <row r="182" spans="1:21" ht="32.25" customHeight="1">
      <c r="A182" s="34" t="s">
        <v>34</v>
      </c>
      <c r="B182" s="35" t="s">
        <v>113</v>
      </c>
      <c r="C182" s="35" t="s">
        <v>102</v>
      </c>
      <c r="D182" s="80">
        <v>4400000</v>
      </c>
      <c r="E182" s="36" t="s">
        <v>51</v>
      </c>
      <c r="F182" s="51">
        <v>35799</v>
      </c>
      <c r="G182" s="82">
        <v>8813</v>
      </c>
      <c r="H182" s="83"/>
      <c r="I182" s="84">
        <v>5760</v>
      </c>
      <c r="J182" s="85">
        <v>5760</v>
      </c>
      <c r="K182" s="86">
        <v>20</v>
      </c>
      <c r="L182" s="87">
        <v>6120</v>
      </c>
      <c r="M182" s="85">
        <v>6196</v>
      </c>
      <c r="N182" s="84">
        <f t="shared" si="12"/>
        <v>11900</v>
      </c>
      <c r="O182" s="97">
        <f t="shared" si="16"/>
        <v>11956</v>
      </c>
      <c r="P182" s="84">
        <v>48461</v>
      </c>
      <c r="Q182" s="97">
        <v>21531</v>
      </c>
      <c r="R182" s="106">
        <v>46836</v>
      </c>
      <c r="S182" s="111">
        <v>19943</v>
      </c>
      <c r="T182" s="177">
        <f t="shared" si="14"/>
        <v>96.64678813891582</v>
      </c>
      <c r="U182" s="186">
        <f t="shared" si="17"/>
        <v>92.62458780363197</v>
      </c>
    </row>
    <row r="183" spans="1:21" ht="15.75" customHeight="1">
      <c r="A183" s="166" t="s">
        <v>63</v>
      </c>
      <c r="B183" s="35" t="s">
        <v>113</v>
      </c>
      <c r="C183" s="35" t="s">
        <v>102</v>
      </c>
      <c r="D183" s="80">
        <v>4420000</v>
      </c>
      <c r="E183" s="36"/>
      <c r="F183" s="51">
        <f>F184</f>
        <v>11698</v>
      </c>
      <c r="G183" s="82">
        <v>309</v>
      </c>
      <c r="H183" s="83"/>
      <c r="I183" s="84"/>
      <c r="J183" s="85"/>
      <c r="K183" s="86">
        <f>K184</f>
        <v>20</v>
      </c>
      <c r="L183" s="87">
        <f>L184</f>
        <v>155</v>
      </c>
      <c r="M183" s="85">
        <f>M184</f>
        <v>79</v>
      </c>
      <c r="N183" s="84">
        <f t="shared" si="12"/>
        <v>175</v>
      </c>
      <c r="O183" s="97">
        <f t="shared" si="16"/>
        <v>79</v>
      </c>
      <c r="P183" s="84">
        <f>F183+N183</f>
        <v>11873</v>
      </c>
      <c r="Q183" s="97">
        <f>G183+O183</f>
        <v>388</v>
      </c>
      <c r="R183" s="106">
        <f>R184</f>
        <v>11785</v>
      </c>
      <c r="S183" s="111">
        <f>S184</f>
        <v>300</v>
      </c>
      <c r="T183" s="177">
        <f t="shared" si="14"/>
        <v>99.25882253853281</v>
      </c>
      <c r="U183" s="186">
        <f t="shared" si="17"/>
        <v>77.31958762886599</v>
      </c>
    </row>
    <row r="184" spans="1:21" ht="32.25" customHeight="1">
      <c r="A184" s="34" t="s">
        <v>34</v>
      </c>
      <c r="B184" s="35" t="s">
        <v>113</v>
      </c>
      <c r="C184" s="35" t="s">
        <v>102</v>
      </c>
      <c r="D184" s="80">
        <v>4420000</v>
      </c>
      <c r="E184" s="36" t="s">
        <v>51</v>
      </c>
      <c r="F184" s="51">
        <v>11698</v>
      </c>
      <c r="G184" s="82">
        <v>309</v>
      </c>
      <c r="H184" s="83"/>
      <c r="I184" s="84"/>
      <c r="J184" s="85"/>
      <c r="K184" s="86">
        <v>20</v>
      </c>
      <c r="L184" s="87">
        <v>155</v>
      </c>
      <c r="M184" s="85">
        <v>79</v>
      </c>
      <c r="N184" s="84">
        <f t="shared" si="12"/>
        <v>175</v>
      </c>
      <c r="O184" s="97">
        <f t="shared" si="16"/>
        <v>79</v>
      </c>
      <c r="P184" s="84">
        <f>F184+N184</f>
        <v>11873</v>
      </c>
      <c r="Q184" s="97">
        <f>G184+O184</f>
        <v>388</v>
      </c>
      <c r="R184" s="106">
        <v>11785</v>
      </c>
      <c r="S184" s="111">
        <v>300</v>
      </c>
      <c r="T184" s="177">
        <f t="shared" si="14"/>
        <v>99.25882253853281</v>
      </c>
      <c r="U184" s="186">
        <f t="shared" si="17"/>
        <v>77.31958762886599</v>
      </c>
    </row>
    <row r="185" spans="1:21" ht="46.5" customHeight="1">
      <c r="A185" s="166" t="s">
        <v>123</v>
      </c>
      <c r="B185" s="35" t="s">
        <v>113</v>
      </c>
      <c r="C185" s="35" t="s">
        <v>102</v>
      </c>
      <c r="D185" s="80">
        <v>4500000</v>
      </c>
      <c r="E185" s="36"/>
      <c r="F185" s="51">
        <f>F187</f>
        <v>9921</v>
      </c>
      <c r="G185" s="82">
        <v>5760</v>
      </c>
      <c r="H185" s="83"/>
      <c r="I185" s="84">
        <f>I186+I187</f>
        <v>-5760</v>
      </c>
      <c r="J185" s="85">
        <f>J187</f>
        <v>-5760</v>
      </c>
      <c r="K185" s="86">
        <f>K186</f>
        <v>398</v>
      </c>
      <c r="L185" s="87">
        <f>L186</f>
        <v>643</v>
      </c>
      <c r="M185" s="85">
        <f>M186</f>
        <v>643</v>
      </c>
      <c r="N185" s="84">
        <f t="shared" si="12"/>
        <v>-4719</v>
      </c>
      <c r="O185" s="97">
        <f t="shared" si="16"/>
        <v>-5117</v>
      </c>
      <c r="P185" s="84">
        <f>P186</f>
        <v>5510</v>
      </c>
      <c r="Q185" s="97">
        <f>Q186</f>
        <v>651</v>
      </c>
      <c r="R185" s="106">
        <f>R186</f>
        <v>5506</v>
      </c>
      <c r="S185" s="111">
        <f>S186</f>
        <v>649</v>
      </c>
      <c r="T185" s="177">
        <f t="shared" si="14"/>
        <v>99.92740471869328</v>
      </c>
      <c r="U185" s="186">
        <f t="shared" si="17"/>
        <v>99.69278033794163</v>
      </c>
    </row>
    <row r="186" spans="1:21" ht="45.75" customHeight="1">
      <c r="A186" s="34" t="s">
        <v>205</v>
      </c>
      <c r="B186" s="35" t="s">
        <v>113</v>
      </c>
      <c r="C186" s="35" t="s">
        <v>102</v>
      </c>
      <c r="D186" s="80">
        <v>4500000</v>
      </c>
      <c r="E186" s="36" t="s">
        <v>206</v>
      </c>
      <c r="F186" s="51">
        <v>0</v>
      </c>
      <c r="G186" s="82"/>
      <c r="H186" s="83"/>
      <c r="I186" s="84">
        <v>4161</v>
      </c>
      <c r="J186" s="85"/>
      <c r="K186" s="86">
        <v>398</v>
      </c>
      <c r="L186" s="87">
        <v>643</v>
      </c>
      <c r="M186" s="85">
        <v>643</v>
      </c>
      <c r="N186" s="84">
        <f t="shared" si="12"/>
        <v>5202</v>
      </c>
      <c r="O186" s="97">
        <f t="shared" si="16"/>
        <v>643</v>
      </c>
      <c r="P186" s="84">
        <v>5510</v>
      </c>
      <c r="Q186" s="97">
        <v>651</v>
      </c>
      <c r="R186" s="106">
        <v>5506</v>
      </c>
      <c r="S186" s="111">
        <v>649</v>
      </c>
      <c r="T186" s="177">
        <f t="shared" si="14"/>
        <v>99.92740471869328</v>
      </c>
      <c r="U186" s="186">
        <f t="shared" si="17"/>
        <v>99.69278033794163</v>
      </c>
    </row>
    <row r="187" spans="1:21" ht="33" customHeight="1" hidden="1">
      <c r="A187" s="34" t="s">
        <v>141</v>
      </c>
      <c r="B187" s="35" t="s">
        <v>113</v>
      </c>
      <c r="C187" s="35" t="s">
        <v>102</v>
      </c>
      <c r="D187" s="80">
        <v>4500000</v>
      </c>
      <c r="E187" s="36" t="s">
        <v>149</v>
      </c>
      <c r="F187" s="51">
        <v>9921</v>
      </c>
      <c r="G187" s="82">
        <v>5760</v>
      </c>
      <c r="H187" s="83"/>
      <c r="I187" s="84">
        <v>-9921</v>
      </c>
      <c r="J187" s="85">
        <v>-5760</v>
      </c>
      <c r="K187" s="86"/>
      <c r="L187" s="87"/>
      <c r="M187" s="85"/>
      <c r="N187" s="84">
        <f t="shared" si="12"/>
        <v>-9921</v>
      </c>
      <c r="O187" s="97">
        <f t="shared" si="16"/>
        <v>-5760</v>
      </c>
      <c r="P187" s="84">
        <f>F187+N187</f>
        <v>0</v>
      </c>
      <c r="Q187" s="97">
        <f>G187+O187</f>
        <v>0</v>
      </c>
      <c r="R187" s="106"/>
      <c r="S187" s="111"/>
      <c r="T187" s="177" t="e">
        <f t="shared" si="14"/>
        <v>#DIV/0!</v>
      </c>
      <c r="U187" s="186" t="e">
        <f t="shared" si="17"/>
        <v>#DIV/0!</v>
      </c>
    </row>
    <row r="188" spans="1:21" ht="16.5" customHeight="1">
      <c r="A188" s="166" t="s">
        <v>127</v>
      </c>
      <c r="B188" s="35" t="s">
        <v>113</v>
      </c>
      <c r="C188" s="35" t="s">
        <v>102</v>
      </c>
      <c r="D188" s="80">
        <v>5230000</v>
      </c>
      <c r="E188" s="36"/>
      <c r="F188" s="51">
        <f>F189</f>
        <v>1500</v>
      </c>
      <c r="G188" s="82"/>
      <c r="H188" s="83"/>
      <c r="I188" s="84">
        <f>I189+I190</f>
        <v>0</v>
      </c>
      <c r="J188" s="85"/>
      <c r="K188" s="86"/>
      <c r="L188" s="87"/>
      <c r="M188" s="85"/>
      <c r="N188" s="84">
        <f t="shared" si="12"/>
        <v>0</v>
      </c>
      <c r="O188" s="97"/>
      <c r="P188" s="84">
        <f>F188+N188</f>
        <v>1500</v>
      </c>
      <c r="Q188" s="97"/>
      <c r="R188" s="106">
        <f>R190</f>
        <v>1500</v>
      </c>
      <c r="S188" s="111"/>
      <c r="T188" s="177">
        <f t="shared" si="14"/>
        <v>100</v>
      </c>
      <c r="U188" s="186"/>
    </row>
    <row r="189" spans="1:21" ht="33" customHeight="1" hidden="1">
      <c r="A189" s="34" t="s">
        <v>141</v>
      </c>
      <c r="B189" s="35"/>
      <c r="C189" s="35" t="s">
        <v>102</v>
      </c>
      <c r="D189" s="136">
        <v>5230000</v>
      </c>
      <c r="E189" s="36" t="s">
        <v>149</v>
      </c>
      <c r="F189" s="51">
        <v>1500</v>
      </c>
      <c r="G189" s="82"/>
      <c r="H189" s="83"/>
      <c r="I189" s="84">
        <v>-1500</v>
      </c>
      <c r="J189" s="85"/>
      <c r="K189" s="86"/>
      <c r="L189" s="87"/>
      <c r="M189" s="85"/>
      <c r="N189" s="84">
        <f t="shared" si="12"/>
        <v>-1500</v>
      </c>
      <c r="O189" s="97"/>
      <c r="P189" s="84">
        <f>F189+N189</f>
        <v>0</v>
      </c>
      <c r="Q189" s="97"/>
      <c r="R189" s="106"/>
      <c r="S189" s="111"/>
      <c r="T189" s="177" t="e">
        <f t="shared" si="14"/>
        <v>#DIV/0!</v>
      </c>
      <c r="U189" s="186"/>
    </row>
    <row r="190" spans="1:21" ht="46.5" customHeight="1">
      <c r="A190" s="34" t="s">
        <v>205</v>
      </c>
      <c r="B190" s="35" t="s">
        <v>113</v>
      </c>
      <c r="C190" s="35" t="s">
        <v>102</v>
      </c>
      <c r="D190" s="136">
        <v>5230000</v>
      </c>
      <c r="E190" s="36" t="s">
        <v>206</v>
      </c>
      <c r="F190" s="51">
        <v>0</v>
      </c>
      <c r="G190" s="82"/>
      <c r="H190" s="83"/>
      <c r="I190" s="84">
        <v>1500</v>
      </c>
      <c r="J190" s="85"/>
      <c r="K190" s="86"/>
      <c r="L190" s="87"/>
      <c r="M190" s="85"/>
      <c r="N190" s="84">
        <f t="shared" si="12"/>
        <v>1500</v>
      </c>
      <c r="O190" s="97"/>
      <c r="P190" s="84">
        <f>F190+N190</f>
        <v>1500</v>
      </c>
      <c r="Q190" s="97"/>
      <c r="R190" s="106">
        <v>1500</v>
      </c>
      <c r="S190" s="111"/>
      <c r="T190" s="177">
        <f t="shared" si="14"/>
        <v>100</v>
      </c>
      <c r="U190" s="186"/>
    </row>
    <row r="191" spans="1:21" ht="12" customHeight="1">
      <c r="A191" s="34"/>
      <c r="B191" s="35"/>
      <c r="C191" s="35"/>
      <c r="D191" s="80"/>
      <c r="E191" s="36"/>
      <c r="F191" s="51"/>
      <c r="G191" s="82"/>
      <c r="H191" s="83"/>
      <c r="I191" s="84"/>
      <c r="J191" s="85"/>
      <c r="K191" s="86"/>
      <c r="L191" s="87"/>
      <c r="M191" s="85"/>
      <c r="N191" s="84"/>
      <c r="O191" s="97"/>
      <c r="P191" s="84"/>
      <c r="Q191" s="97"/>
      <c r="R191" s="106"/>
      <c r="S191" s="111"/>
      <c r="T191" s="177"/>
      <c r="U191" s="186"/>
    </row>
    <row r="192" spans="1:21" ht="39" customHeight="1">
      <c r="A192" s="33" t="s">
        <v>126</v>
      </c>
      <c r="B192" s="35" t="s">
        <v>113</v>
      </c>
      <c r="C192" s="35" t="s">
        <v>106</v>
      </c>
      <c r="D192" s="80"/>
      <c r="E192" s="36"/>
      <c r="F192" s="51">
        <f>F195+F197+F193</f>
        <v>16833</v>
      </c>
      <c r="G192" s="119">
        <f>G195+G197+G193</f>
        <v>1300</v>
      </c>
      <c r="H192" s="83"/>
      <c r="I192" s="84">
        <f>I197</f>
        <v>-14000</v>
      </c>
      <c r="J192" s="85">
        <f>J197</f>
        <v>-1300</v>
      </c>
      <c r="K192" s="86"/>
      <c r="L192" s="87">
        <f>L193</f>
        <v>225</v>
      </c>
      <c r="M192" s="85"/>
      <c r="N192" s="84">
        <f t="shared" si="12"/>
        <v>-13775</v>
      </c>
      <c r="O192" s="97">
        <f>J192+M192</f>
        <v>-1300</v>
      </c>
      <c r="P192" s="84">
        <f>F192+N192</f>
        <v>3058</v>
      </c>
      <c r="Q192" s="97"/>
      <c r="R192" s="106">
        <f>R193+R195</f>
        <v>3056</v>
      </c>
      <c r="S192" s="111"/>
      <c r="T192" s="177">
        <f t="shared" si="14"/>
        <v>99.9345977763244</v>
      </c>
      <c r="U192" s="186"/>
    </row>
    <row r="193" spans="1:21" ht="31.5" customHeight="1">
      <c r="A193" s="164" t="s">
        <v>56</v>
      </c>
      <c r="B193" s="35" t="s">
        <v>113</v>
      </c>
      <c r="C193" s="35" t="s">
        <v>106</v>
      </c>
      <c r="D193" s="35" t="s">
        <v>97</v>
      </c>
      <c r="E193" s="36"/>
      <c r="F193" s="51">
        <f>F194</f>
        <v>2333</v>
      </c>
      <c r="G193" s="82"/>
      <c r="H193" s="83"/>
      <c r="I193" s="84"/>
      <c r="J193" s="85"/>
      <c r="K193" s="86"/>
      <c r="L193" s="87">
        <f>L194</f>
        <v>225</v>
      </c>
      <c r="M193" s="85"/>
      <c r="N193" s="84">
        <f t="shared" si="12"/>
        <v>225</v>
      </c>
      <c r="O193" s="97"/>
      <c r="P193" s="84">
        <f>F193+N193</f>
        <v>2558</v>
      </c>
      <c r="Q193" s="97"/>
      <c r="R193" s="106">
        <f>R194</f>
        <v>2556</v>
      </c>
      <c r="S193" s="111"/>
      <c r="T193" s="177">
        <f t="shared" si="14"/>
        <v>99.92181391712275</v>
      </c>
      <c r="U193" s="186"/>
    </row>
    <row r="194" spans="1:21" ht="17.25" customHeight="1">
      <c r="A194" s="165" t="s">
        <v>57</v>
      </c>
      <c r="B194" s="35" t="s">
        <v>113</v>
      </c>
      <c r="C194" s="35" t="s">
        <v>106</v>
      </c>
      <c r="D194" s="35" t="s">
        <v>97</v>
      </c>
      <c r="E194" s="36" t="s">
        <v>40</v>
      </c>
      <c r="F194" s="51">
        <v>2333</v>
      </c>
      <c r="G194" s="82"/>
      <c r="H194" s="83"/>
      <c r="I194" s="84"/>
      <c r="J194" s="85"/>
      <c r="K194" s="86"/>
      <c r="L194" s="87">
        <v>225</v>
      </c>
      <c r="M194" s="85"/>
      <c r="N194" s="84">
        <f t="shared" si="12"/>
        <v>225</v>
      </c>
      <c r="O194" s="97"/>
      <c r="P194" s="84">
        <f>F194+N194</f>
        <v>2558</v>
      </c>
      <c r="Q194" s="97"/>
      <c r="R194" s="106">
        <v>2556</v>
      </c>
      <c r="S194" s="111"/>
      <c r="T194" s="177">
        <f t="shared" si="14"/>
        <v>99.92181391712275</v>
      </c>
      <c r="U194" s="186"/>
    </row>
    <row r="195" spans="1:21" ht="30.75" customHeight="1">
      <c r="A195" s="164" t="s">
        <v>92</v>
      </c>
      <c r="B195" s="35" t="s">
        <v>113</v>
      </c>
      <c r="C195" s="35" t="s">
        <v>106</v>
      </c>
      <c r="D195" s="136">
        <v>1020000</v>
      </c>
      <c r="E195" s="137"/>
      <c r="F195" s="51">
        <f>F196</f>
        <v>500</v>
      </c>
      <c r="G195" s="82"/>
      <c r="H195" s="83"/>
      <c r="I195" s="84"/>
      <c r="J195" s="85"/>
      <c r="K195" s="86"/>
      <c r="L195" s="87"/>
      <c r="M195" s="85"/>
      <c r="N195" s="84">
        <f t="shared" si="12"/>
        <v>0</v>
      </c>
      <c r="O195" s="97"/>
      <c r="P195" s="84">
        <f>F195+N195</f>
        <v>500</v>
      </c>
      <c r="Q195" s="97"/>
      <c r="R195" s="106">
        <f>R196</f>
        <v>500</v>
      </c>
      <c r="S195" s="111"/>
      <c r="T195" s="177">
        <f t="shared" si="14"/>
        <v>100</v>
      </c>
      <c r="U195" s="186"/>
    </row>
    <row r="196" spans="1:21" ht="32.25" customHeight="1">
      <c r="A196" s="165" t="s">
        <v>124</v>
      </c>
      <c r="B196" s="35" t="s">
        <v>113</v>
      </c>
      <c r="C196" s="35" t="s">
        <v>106</v>
      </c>
      <c r="D196" s="136">
        <v>1020000</v>
      </c>
      <c r="E196" s="137" t="s">
        <v>125</v>
      </c>
      <c r="F196" s="51">
        <v>500</v>
      </c>
      <c r="G196" s="82"/>
      <c r="H196" s="83"/>
      <c r="I196" s="84"/>
      <c r="J196" s="85"/>
      <c r="K196" s="86"/>
      <c r="L196" s="87"/>
      <c r="M196" s="85"/>
      <c r="N196" s="84">
        <f t="shared" si="12"/>
        <v>0</v>
      </c>
      <c r="O196" s="97"/>
      <c r="P196" s="84">
        <f>F196+N196</f>
        <v>500</v>
      </c>
      <c r="Q196" s="97"/>
      <c r="R196" s="106">
        <v>500</v>
      </c>
      <c r="S196" s="111"/>
      <c r="T196" s="177">
        <f t="shared" si="14"/>
        <v>100</v>
      </c>
      <c r="U196" s="186"/>
    </row>
    <row r="197" spans="1:21" ht="32.25" customHeight="1" hidden="1">
      <c r="A197" s="164" t="s">
        <v>123</v>
      </c>
      <c r="B197" s="35" t="s">
        <v>113</v>
      </c>
      <c r="C197" s="35" t="s">
        <v>106</v>
      </c>
      <c r="D197" s="80">
        <v>4500000</v>
      </c>
      <c r="E197" s="36"/>
      <c r="F197" s="51">
        <f>F198</f>
        <v>14000</v>
      </c>
      <c r="G197" s="119">
        <f>G198</f>
        <v>1300</v>
      </c>
      <c r="H197" s="83"/>
      <c r="I197" s="84">
        <f>I198</f>
        <v>-14000</v>
      </c>
      <c r="J197" s="85">
        <f>J198</f>
        <v>-1300</v>
      </c>
      <c r="K197" s="86"/>
      <c r="L197" s="87"/>
      <c r="M197" s="85"/>
      <c r="N197" s="84">
        <f t="shared" si="12"/>
        <v>-14000</v>
      </c>
      <c r="O197" s="97">
        <f>J197+M197</f>
        <v>-1300</v>
      </c>
      <c r="P197" s="84"/>
      <c r="Q197" s="97"/>
      <c r="R197" s="106"/>
      <c r="S197" s="111"/>
      <c r="T197" s="177" t="e">
        <f t="shared" si="14"/>
        <v>#DIV/0!</v>
      </c>
      <c r="U197" s="186"/>
    </row>
    <row r="198" spans="1:21" ht="33" customHeight="1" hidden="1">
      <c r="A198" s="165" t="s">
        <v>141</v>
      </c>
      <c r="B198" s="35" t="s">
        <v>113</v>
      </c>
      <c r="C198" s="35" t="s">
        <v>106</v>
      </c>
      <c r="D198" s="80">
        <v>4500000</v>
      </c>
      <c r="E198" s="36" t="s">
        <v>149</v>
      </c>
      <c r="F198" s="51">
        <v>14000</v>
      </c>
      <c r="G198" s="82">
        <v>1300</v>
      </c>
      <c r="H198" s="83"/>
      <c r="I198" s="84">
        <v>-14000</v>
      </c>
      <c r="J198" s="85">
        <v>-1300</v>
      </c>
      <c r="K198" s="86"/>
      <c r="L198" s="87"/>
      <c r="M198" s="85"/>
      <c r="N198" s="84">
        <f t="shared" si="12"/>
        <v>-14000</v>
      </c>
      <c r="O198" s="97">
        <f>J198+M198</f>
        <v>-1300</v>
      </c>
      <c r="P198" s="84"/>
      <c r="Q198" s="97"/>
      <c r="R198" s="106"/>
      <c r="S198" s="111"/>
      <c r="T198" s="177" t="e">
        <f t="shared" si="14"/>
        <v>#DIV/0!</v>
      </c>
      <c r="U198" s="186"/>
    </row>
    <row r="199" spans="1:21" ht="12" customHeight="1">
      <c r="A199" s="165"/>
      <c r="B199" s="35"/>
      <c r="C199" s="35"/>
      <c r="D199" s="80"/>
      <c r="E199" s="36"/>
      <c r="F199" s="51"/>
      <c r="G199" s="82"/>
      <c r="H199" s="83"/>
      <c r="I199" s="84"/>
      <c r="J199" s="85"/>
      <c r="K199" s="86"/>
      <c r="L199" s="87"/>
      <c r="M199" s="85"/>
      <c r="N199" s="84"/>
      <c r="O199" s="97"/>
      <c r="P199" s="84"/>
      <c r="Q199" s="97"/>
      <c r="R199" s="106"/>
      <c r="S199" s="111"/>
      <c r="T199" s="177"/>
      <c r="U199" s="186"/>
    </row>
    <row r="200" spans="1:21" ht="15" customHeight="1">
      <c r="A200" s="193" t="s">
        <v>29</v>
      </c>
      <c r="B200" s="132" t="s">
        <v>111</v>
      </c>
      <c r="C200" s="79"/>
      <c r="D200" s="113"/>
      <c r="E200" s="114"/>
      <c r="F200" s="91">
        <f>F201+F218+F227</f>
        <v>607546</v>
      </c>
      <c r="G200" s="92">
        <f>G204+G206+G208+G210</f>
        <v>109304</v>
      </c>
      <c r="H200" s="93">
        <f>H201+H218+H227</f>
        <v>118050</v>
      </c>
      <c r="I200" s="94">
        <f>I201+I218+I227</f>
        <v>0</v>
      </c>
      <c r="J200" s="117">
        <v>0</v>
      </c>
      <c r="K200" s="96">
        <f>K201+K218+K227</f>
        <v>148</v>
      </c>
      <c r="L200" s="118">
        <f>L201+L218+L227</f>
        <v>57957</v>
      </c>
      <c r="M200" s="118">
        <f>M201+M218+M227</f>
        <v>43074</v>
      </c>
      <c r="N200" s="94">
        <f t="shared" si="12"/>
        <v>176155</v>
      </c>
      <c r="O200" s="95">
        <f>J200+M200</f>
        <v>43074</v>
      </c>
      <c r="P200" s="94">
        <f>P201+P218+P227</f>
        <v>784986</v>
      </c>
      <c r="Q200" s="95">
        <f>Q201+Q218+Q227</f>
        <v>156453</v>
      </c>
      <c r="R200" s="94">
        <f>R201+R218+R227</f>
        <v>776165</v>
      </c>
      <c r="S200" s="95">
        <f>S201+S218+S227</f>
        <v>148420</v>
      </c>
      <c r="T200" s="184">
        <f t="shared" si="14"/>
        <v>98.87628569171935</v>
      </c>
      <c r="U200" s="185">
        <f t="shared" si="17"/>
        <v>94.86555067656101</v>
      </c>
    </row>
    <row r="201" spans="1:21" ht="15" customHeight="1">
      <c r="A201" s="28" t="s">
        <v>5</v>
      </c>
      <c r="B201" s="35" t="s">
        <v>111</v>
      </c>
      <c r="C201" s="35" t="s">
        <v>102</v>
      </c>
      <c r="D201" s="80"/>
      <c r="E201" s="36"/>
      <c r="F201" s="51">
        <f>F204+F206+F208+F210+F214+F212+F202</f>
        <v>515804</v>
      </c>
      <c r="G201" s="82">
        <f>G204+G206+G208+G210</f>
        <v>109304</v>
      </c>
      <c r="H201" s="83">
        <f>H204+H206+H208+H210+H212</f>
        <v>8250</v>
      </c>
      <c r="I201" s="84"/>
      <c r="J201" s="85"/>
      <c r="K201" s="86">
        <f>K204+K206+K208+K210+K212+K214</f>
        <v>118</v>
      </c>
      <c r="L201" s="87">
        <f>L204+L206+L208+L210+L212</f>
        <v>42790</v>
      </c>
      <c r="M201" s="87">
        <f>M204+M206+M208+M210+M212</f>
        <v>42790</v>
      </c>
      <c r="N201" s="84">
        <f t="shared" si="12"/>
        <v>51158</v>
      </c>
      <c r="O201" s="97">
        <f aca="true" t="shared" si="18" ref="O201:O229">J201+M201</f>
        <v>42790</v>
      </c>
      <c r="P201" s="84">
        <f>P204+P206+P208+P210+P212+P214</f>
        <v>574247</v>
      </c>
      <c r="Q201" s="97">
        <f>Q204+Q206+Q208+Q210+Q212+Q214</f>
        <v>156169</v>
      </c>
      <c r="R201" s="84">
        <f>R204+R206+R208+R210+R212+R214</f>
        <v>566018</v>
      </c>
      <c r="S201" s="97">
        <f>S204+S206+S208+S210+S212+S214</f>
        <v>148165</v>
      </c>
      <c r="T201" s="177">
        <f t="shared" si="14"/>
        <v>98.56699294902717</v>
      </c>
      <c r="U201" s="186">
        <f t="shared" si="17"/>
        <v>94.87478308755259</v>
      </c>
    </row>
    <row r="202" spans="1:21" ht="16.5" customHeight="1" hidden="1">
      <c r="A202" s="37" t="s">
        <v>56</v>
      </c>
      <c r="B202" s="35" t="s">
        <v>111</v>
      </c>
      <c r="C202" s="35" t="s">
        <v>102</v>
      </c>
      <c r="D202" s="35" t="s">
        <v>97</v>
      </c>
      <c r="E202" s="36"/>
      <c r="F202" s="51">
        <f>F203</f>
        <v>0</v>
      </c>
      <c r="G202" s="82"/>
      <c r="H202" s="83"/>
      <c r="I202" s="84"/>
      <c r="J202" s="85"/>
      <c r="K202" s="86"/>
      <c r="L202" s="87"/>
      <c r="M202" s="85"/>
      <c r="N202" s="84">
        <f t="shared" si="12"/>
        <v>0</v>
      </c>
      <c r="O202" s="97">
        <f t="shared" si="18"/>
        <v>0</v>
      </c>
      <c r="P202" s="84">
        <f>F202+N202</f>
        <v>0</v>
      </c>
      <c r="Q202" s="97">
        <f>G202+O202</f>
        <v>0</v>
      </c>
      <c r="R202" s="106"/>
      <c r="S202" s="111"/>
      <c r="T202" s="177" t="e">
        <f t="shared" si="14"/>
        <v>#DIV/0!</v>
      </c>
      <c r="U202" s="186" t="e">
        <f t="shared" si="17"/>
        <v>#DIV/0!</v>
      </c>
    </row>
    <row r="203" spans="1:21" ht="16.5" customHeight="1" hidden="1">
      <c r="A203" s="31" t="s">
        <v>57</v>
      </c>
      <c r="B203" s="35" t="s">
        <v>111</v>
      </c>
      <c r="C203" s="35" t="s">
        <v>102</v>
      </c>
      <c r="D203" s="35" t="s">
        <v>97</v>
      </c>
      <c r="E203" s="36" t="s">
        <v>40</v>
      </c>
      <c r="F203" s="51">
        <v>0</v>
      </c>
      <c r="G203" s="82"/>
      <c r="H203" s="83"/>
      <c r="I203" s="84"/>
      <c r="J203" s="85"/>
      <c r="K203" s="86"/>
      <c r="L203" s="87"/>
      <c r="M203" s="85"/>
      <c r="N203" s="84">
        <f t="shared" si="12"/>
        <v>0</v>
      </c>
      <c r="O203" s="97">
        <f t="shared" si="18"/>
        <v>0</v>
      </c>
      <c r="P203" s="84">
        <f>F203+N203</f>
        <v>0</v>
      </c>
      <c r="Q203" s="97">
        <f>G203+O203</f>
        <v>0</v>
      </c>
      <c r="R203" s="106"/>
      <c r="S203" s="111"/>
      <c r="T203" s="177" t="e">
        <f t="shared" si="14"/>
        <v>#DIV/0!</v>
      </c>
      <c r="U203" s="186" t="e">
        <f t="shared" si="17"/>
        <v>#DIV/0!</v>
      </c>
    </row>
    <row r="204" spans="1:21" ht="30.75" customHeight="1">
      <c r="A204" s="166" t="s">
        <v>33</v>
      </c>
      <c r="B204" s="35" t="s">
        <v>111</v>
      </c>
      <c r="C204" s="35" t="s">
        <v>102</v>
      </c>
      <c r="D204" s="80">
        <v>4700000</v>
      </c>
      <c r="E204" s="36"/>
      <c r="F204" s="51">
        <f>F205</f>
        <v>185180</v>
      </c>
      <c r="G204" s="82">
        <v>42434</v>
      </c>
      <c r="H204" s="83">
        <f>H205</f>
        <v>513</v>
      </c>
      <c r="I204" s="84"/>
      <c r="J204" s="85"/>
      <c r="K204" s="86"/>
      <c r="L204" s="87">
        <f>L205</f>
        <v>26550</v>
      </c>
      <c r="M204" s="85">
        <f>M205</f>
        <v>29697</v>
      </c>
      <c r="N204" s="84">
        <f t="shared" si="12"/>
        <v>27063</v>
      </c>
      <c r="O204" s="97">
        <f t="shared" si="18"/>
        <v>29697</v>
      </c>
      <c r="P204" s="84">
        <f>P205</f>
        <v>214552</v>
      </c>
      <c r="Q204" s="97">
        <f>Q205</f>
        <v>74441</v>
      </c>
      <c r="R204" s="106">
        <f>R205</f>
        <v>209436</v>
      </c>
      <c r="S204" s="111">
        <f>S205</f>
        <v>69380</v>
      </c>
      <c r="T204" s="177">
        <f t="shared" si="14"/>
        <v>97.61549647637868</v>
      </c>
      <c r="U204" s="186">
        <f t="shared" si="17"/>
        <v>93.20132722558805</v>
      </c>
    </row>
    <row r="205" spans="1:21" ht="32.25" customHeight="1">
      <c r="A205" s="34" t="s">
        <v>34</v>
      </c>
      <c r="B205" s="35" t="s">
        <v>111</v>
      </c>
      <c r="C205" s="35" t="s">
        <v>102</v>
      </c>
      <c r="D205" s="80">
        <v>4700000</v>
      </c>
      <c r="E205" s="36">
        <v>327</v>
      </c>
      <c r="F205" s="51">
        <v>185180</v>
      </c>
      <c r="G205" s="82">
        <v>42434</v>
      </c>
      <c r="H205" s="83">
        <v>513</v>
      </c>
      <c r="I205" s="84"/>
      <c r="J205" s="85"/>
      <c r="K205" s="86"/>
      <c r="L205" s="87">
        <v>26550</v>
      </c>
      <c r="M205" s="85">
        <v>29697</v>
      </c>
      <c r="N205" s="84">
        <f t="shared" si="12"/>
        <v>27063</v>
      </c>
      <c r="O205" s="97">
        <f t="shared" si="18"/>
        <v>29697</v>
      </c>
      <c r="P205" s="84">
        <v>214552</v>
      </c>
      <c r="Q205" s="97">
        <v>74441</v>
      </c>
      <c r="R205" s="106">
        <v>209436</v>
      </c>
      <c r="S205" s="111">
        <v>69380</v>
      </c>
      <c r="T205" s="177">
        <f t="shared" si="14"/>
        <v>97.61549647637868</v>
      </c>
      <c r="U205" s="186">
        <f t="shared" si="17"/>
        <v>93.20132722558805</v>
      </c>
    </row>
    <row r="206" spans="1:21" ht="31.5" customHeight="1">
      <c r="A206" s="166" t="s">
        <v>35</v>
      </c>
      <c r="B206" s="35" t="s">
        <v>111</v>
      </c>
      <c r="C206" s="35" t="s">
        <v>102</v>
      </c>
      <c r="D206" s="80">
        <v>4710000</v>
      </c>
      <c r="E206" s="36"/>
      <c r="F206" s="51">
        <f>F207</f>
        <v>135932</v>
      </c>
      <c r="G206" s="82">
        <v>61870</v>
      </c>
      <c r="H206" s="83">
        <f>H207</f>
        <v>1965</v>
      </c>
      <c r="I206" s="84"/>
      <c r="J206" s="85"/>
      <c r="K206" s="86">
        <f>K207</f>
        <v>118</v>
      </c>
      <c r="L206" s="87">
        <f>L207</f>
        <v>7401</v>
      </c>
      <c r="M206" s="85">
        <f>M207</f>
        <v>9019</v>
      </c>
      <c r="N206" s="84">
        <f t="shared" si="12"/>
        <v>9484</v>
      </c>
      <c r="O206" s="97">
        <f t="shared" si="18"/>
        <v>9019</v>
      </c>
      <c r="P206" s="84">
        <f>P207</f>
        <v>147128</v>
      </c>
      <c r="Q206" s="97">
        <f>Q207</f>
        <v>72600</v>
      </c>
      <c r="R206" s="106">
        <f>R207</f>
        <v>144180</v>
      </c>
      <c r="S206" s="111">
        <f>S207</f>
        <v>69705</v>
      </c>
      <c r="T206" s="177">
        <f t="shared" si="14"/>
        <v>97.99630253928552</v>
      </c>
      <c r="U206" s="186">
        <f t="shared" si="17"/>
        <v>96.01239669421487</v>
      </c>
    </row>
    <row r="207" spans="1:21" ht="32.25" customHeight="1">
      <c r="A207" s="34" t="s">
        <v>34</v>
      </c>
      <c r="B207" s="35" t="s">
        <v>111</v>
      </c>
      <c r="C207" s="35" t="s">
        <v>102</v>
      </c>
      <c r="D207" s="80">
        <v>4710000</v>
      </c>
      <c r="E207" s="36">
        <v>327</v>
      </c>
      <c r="F207" s="51">
        <v>135932</v>
      </c>
      <c r="G207" s="82">
        <v>61870</v>
      </c>
      <c r="H207" s="83">
        <v>1965</v>
      </c>
      <c r="I207" s="84"/>
      <c r="J207" s="85"/>
      <c r="K207" s="86">
        <v>118</v>
      </c>
      <c r="L207" s="87">
        <v>7401</v>
      </c>
      <c r="M207" s="85">
        <v>9019</v>
      </c>
      <c r="N207" s="84">
        <f t="shared" si="12"/>
        <v>9484</v>
      </c>
      <c r="O207" s="97">
        <f t="shared" si="18"/>
        <v>9019</v>
      </c>
      <c r="P207" s="84">
        <v>147128</v>
      </c>
      <c r="Q207" s="97">
        <v>72600</v>
      </c>
      <c r="R207" s="106">
        <v>144180</v>
      </c>
      <c r="S207" s="111">
        <v>69705</v>
      </c>
      <c r="T207" s="177">
        <f t="shared" si="14"/>
        <v>97.99630253928552</v>
      </c>
      <c r="U207" s="186">
        <f t="shared" si="17"/>
        <v>96.01239669421487</v>
      </c>
    </row>
    <row r="208" spans="1:21" ht="15.75" customHeight="1">
      <c r="A208" s="166" t="s">
        <v>36</v>
      </c>
      <c r="B208" s="35" t="s">
        <v>111</v>
      </c>
      <c r="C208" s="35" t="s">
        <v>102</v>
      </c>
      <c r="D208" s="80">
        <v>4760000</v>
      </c>
      <c r="E208" s="36"/>
      <c r="F208" s="51">
        <f>F209</f>
        <v>65775</v>
      </c>
      <c r="G208" s="82">
        <v>4920</v>
      </c>
      <c r="H208" s="83">
        <f>H209</f>
        <v>2422</v>
      </c>
      <c r="I208" s="84"/>
      <c r="J208" s="85"/>
      <c r="K208" s="86"/>
      <c r="L208" s="87">
        <f>L209</f>
        <v>4827</v>
      </c>
      <c r="M208" s="85">
        <f>M209</f>
        <v>3837</v>
      </c>
      <c r="N208" s="84">
        <f t="shared" si="12"/>
        <v>7249</v>
      </c>
      <c r="O208" s="97">
        <f t="shared" si="18"/>
        <v>3837</v>
      </c>
      <c r="P208" s="84">
        <f>P209</f>
        <v>75934</v>
      </c>
      <c r="Q208" s="97">
        <f>G208+O208</f>
        <v>8757</v>
      </c>
      <c r="R208" s="106">
        <f>R209</f>
        <v>75811</v>
      </c>
      <c r="S208" s="111">
        <f>S209</f>
        <v>8749</v>
      </c>
      <c r="T208" s="177">
        <f t="shared" si="14"/>
        <v>99.83801722548529</v>
      </c>
      <c r="U208" s="186">
        <f t="shared" si="17"/>
        <v>99.90864451296106</v>
      </c>
    </row>
    <row r="209" spans="1:21" ht="32.25" customHeight="1">
      <c r="A209" s="34" t="s">
        <v>34</v>
      </c>
      <c r="B209" s="35" t="s">
        <v>111</v>
      </c>
      <c r="C209" s="35" t="s">
        <v>102</v>
      </c>
      <c r="D209" s="80">
        <v>4760000</v>
      </c>
      <c r="E209" s="36">
        <v>327</v>
      </c>
      <c r="F209" s="51">
        <v>65775</v>
      </c>
      <c r="G209" s="82">
        <v>4920</v>
      </c>
      <c r="H209" s="83">
        <v>2422</v>
      </c>
      <c r="I209" s="84"/>
      <c r="J209" s="85"/>
      <c r="K209" s="86"/>
      <c r="L209" s="87">
        <v>4827</v>
      </c>
      <c r="M209" s="85">
        <v>3837</v>
      </c>
      <c r="N209" s="84">
        <f t="shared" si="12"/>
        <v>7249</v>
      </c>
      <c r="O209" s="97">
        <f t="shared" si="18"/>
        <v>3837</v>
      </c>
      <c r="P209" s="84">
        <v>75934</v>
      </c>
      <c r="Q209" s="97">
        <f>G209+O209</f>
        <v>8757</v>
      </c>
      <c r="R209" s="106">
        <v>75811</v>
      </c>
      <c r="S209" s="111">
        <v>8749</v>
      </c>
      <c r="T209" s="177">
        <f t="shared" si="14"/>
        <v>99.83801722548529</v>
      </c>
      <c r="U209" s="186">
        <f t="shared" si="17"/>
        <v>99.90864451296106</v>
      </c>
    </row>
    <row r="210" spans="1:21" ht="15.75" customHeight="1">
      <c r="A210" s="166" t="s">
        <v>37</v>
      </c>
      <c r="B210" s="35" t="s">
        <v>111</v>
      </c>
      <c r="C210" s="35" t="s">
        <v>102</v>
      </c>
      <c r="D210" s="80">
        <v>4770000</v>
      </c>
      <c r="E210" s="36"/>
      <c r="F210" s="51">
        <f>F211</f>
        <v>102478</v>
      </c>
      <c r="G210" s="82">
        <v>80</v>
      </c>
      <c r="H210" s="83">
        <f>H211</f>
        <v>2615</v>
      </c>
      <c r="I210" s="84"/>
      <c r="J210" s="85"/>
      <c r="K210" s="86"/>
      <c r="L210" s="87">
        <f>L211</f>
        <v>3871</v>
      </c>
      <c r="M210" s="85">
        <f>M211</f>
        <v>171</v>
      </c>
      <c r="N210" s="84">
        <f aca="true" t="shared" si="19" ref="N210:N276">H210+I210+K210+L210</f>
        <v>6486</v>
      </c>
      <c r="O210" s="97">
        <f t="shared" si="18"/>
        <v>171</v>
      </c>
      <c r="P210" s="84">
        <f>P211</f>
        <v>109318</v>
      </c>
      <c r="Q210" s="97">
        <f>Q211</f>
        <v>305</v>
      </c>
      <c r="R210" s="106">
        <f>R211</f>
        <v>109279</v>
      </c>
      <c r="S210" s="111">
        <f>S211</f>
        <v>267</v>
      </c>
      <c r="T210" s="177">
        <f t="shared" si="14"/>
        <v>99.96432426498838</v>
      </c>
      <c r="U210" s="186">
        <f t="shared" si="17"/>
        <v>87.54098360655738</v>
      </c>
    </row>
    <row r="211" spans="1:21" ht="32.25" customHeight="1">
      <c r="A211" s="34" t="s">
        <v>34</v>
      </c>
      <c r="B211" s="35" t="s">
        <v>111</v>
      </c>
      <c r="C211" s="35" t="s">
        <v>102</v>
      </c>
      <c r="D211" s="80">
        <v>4770000</v>
      </c>
      <c r="E211" s="36">
        <v>327</v>
      </c>
      <c r="F211" s="51">
        <v>102478</v>
      </c>
      <c r="G211" s="82">
        <v>80</v>
      </c>
      <c r="H211" s="83">
        <v>2615</v>
      </c>
      <c r="I211" s="84"/>
      <c r="J211" s="85"/>
      <c r="K211" s="86"/>
      <c r="L211" s="87">
        <v>3871</v>
      </c>
      <c r="M211" s="85">
        <v>171</v>
      </c>
      <c r="N211" s="84">
        <f t="shared" si="19"/>
        <v>6486</v>
      </c>
      <c r="O211" s="97">
        <f t="shared" si="18"/>
        <v>171</v>
      </c>
      <c r="P211" s="84">
        <v>109318</v>
      </c>
      <c r="Q211" s="97">
        <v>305</v>
      </c>
      <c r="R211" s="106">
        <v>109279</v>
      </c>
      <c r="S211" s="111">
        <v>267</v>
      </c>
      <c r="T211" s="177">
        <f t="shared" si="14"/>
        <v>99.96432426498838</v>
      </c>
      <c r="U211" s="186">
        <f t="shared" si="17"/>
        <v>87.54098360655738</v>
      </c>
    </row>
    <row r="212" spans="1:21" ht="15.75" customHeight="1">
      <c r="A212" s="166" t="s">
        <v>160</v>
      </c>
      <c r="B212" s="35" t="s">
        <v>111</v>
      </c>
      <c r="C212" s="35" t="s">
        <v>102</v>
      </c>
      <c r="D212" s="80">
        <v>4860000</v>
      </c>
      <c r="E212" s="36"/>
      <c r="F212" s="51">
        <f>F213</f>
        <v>25189</v>
      </c>
      <c r="G212" s="82"/>
      <c r="H212" s="83">
        <f>H213</f>
        <v>735</v>
      </c>
      <c r="I212" s="84"/>
      <c r="J212" s="85"/>
      <c r="K212" s="86"/>
      <c r="L212" s="87">
        <f>L213</f>
        <v>141</v>
      </c>
      <c r="M212" s="85">
        <f>M213</f>
        <v>66</v>
      </c>
      <c r="N212" s="84">
        <f t="shared" si="19"/>
        <v>876</v>
      </c>
      <c r="O212" s="97">
        <f t="shared" si="18"/>
        <v>66</v>
      </c>
      <c r="P212" s="84">
        <f aca="true" t="shared" si="20" ref="P212:P276">F212+N212</f>
        <v>26065</v>
      </c>
      <c r="Q212" s="97">
        <f>G212+O212</f>
        <v>66</v>
      </c>
      <c r="R212" s="106">
        <f>R213</f>
        <v>26062</v>
      </c>
      <c r="S212" s="111">
        <f>S213</f>
        <v>64</v>
      </c>
      <c r="T212" s="177">
        <f aca="true" t="shared" si="21" ref="T212:T275">R212/P212*100</f>
        <v>99.98849031267983</v>
      </c>
      <c r="U212" s="186">
        <f t="shared" si="17"/>
        <v>96.96969696969697</v>
      </c>
    </row>
    <row r="213" spans="1:21" ht="32.25" customHeight="1">
      <c r="A213" s="34" t="s">
        <v>34</v>
      </c>
      <c r="B213" s="35" t="s">
        <v>111</v>
      </c>
      <c r="C213" s="35" t="s">
        <v>102</v>
      </c>
      <c r="D213" s="80">
        <v>4860000</v>
      </c>
      <c r="E213" s="36" t="s">
        <v>51</v>
      </c>
      <c r="F213" s="51">
        <v>25189</v>
      </c>
      <c r="G213" s="82"/>
      <c r="H213" s="83">
        <v>735</v>
      </c>
      <c r="I213" s="84"/>
      <c r="J213" s="85"/>
      <c r="K213" s="86"/>
      <c r="L213" s="87">
        <v>141</v>
      </c>
      <c r="M213" s="85">
        <v>66</v>
      </c>
      <c r="N213" s="84">
        <f t="shared" si="19"/>
        <v>876</v>
      </c>
      <c r="O213" s="97">
        <f t="shared" si="18"/>
        <v>66</v>
      </c>
      <c r="P213" s="84">
        <f t="shared" si="20"/>
        <v>26065</v>
      </c>
      <c r="Q213" s="97">
        <f>G213+O213</f>
        <v>66</v>
      </c>
      <c r="R213" s="106">
        <v>26062</v>
      </c>
      <c r="S213" s="111">
        <v>64</v>
      </c>
      <c r="T213" s="177">
        <f t="shared" si="21"/>
        <v>99.98849031267983</v>
      </c>
      <c r="U213" s="186">
        <f t="shared" si="17"/>
        <v>96.96969696969697</v>
      </c>
    </row>
    <row r="214" spans="1:21" ht="16.5" customHeight="1">
      <c r="A214" s="166" t="s">
        <v>127</v>
      </c>
      <c r="B214" s="35" t="s">
        <v>111</v>
      </c>
      <c r="C214" s="35" t="s">
        <v>102</v>
      </c>
      <c r="D214" s="80">
        <v>5230000</v>
      </c>
      <c r="E214" s="36"/>
      <c r="F214" s="51">
        <f>F216</f>
        <v>1250</v>
      </c>
      <c r="G214" s="82"/>
      <c r="H214" s="83"/>
      <c r="I214" s="84"/>
      <c r="J214" s="85"/>
      <c r="K214" s="86"/>
      <c r="L214" s="87"/>
      <c r="M214" s="85"/>
      <c r="N214" s="84">
        <f t="shared" si="19"/>
        <v>0</v>
      </c>
      <c r="O214" s="97">
        <f t="shared" si="18"/>
        <v>0</v>
      </c>
      <c r="P214" s="84">
        <f t="shared" si="20"/>
        <v>1250</v>
      </c>
      <c r="Q214" s="97"/>
      <c r="R214" s="106">
        <f>R216</f>
        <v>1250</v>
      </c>
      <c r="S214" s="111"/>
      <c r="T214" s="177">
        <f t="shared" si="21"/>
        <v>100</v>
      </c>
      <c r="U214" s="186"/>
    </row>
    <row r="215" spans="1:21" ht="46.5" customHeight="1" hidden="1">
      <c r="A215" s="166" t="s">
        <v>153</v>
      </c>
      <c r="B215" s="35" t="s">
        <v>111</v>
      </c>
      <c r="C215" s="35" t="s">
        <v>102</v>
      </c>
      <c r="D215" s="136">
        <v>5230000</v>
      </c>
      <c r="E215" s="36"/>
      <c r="F215" s="51"/>
      <c r="G215" s="82"/>
      <c r="H215" s="83"/>
      <c r="I215" s="84"/>
      <c r="J215" s="85"/>
      <c r="K215" s="86"/>
      <c r="L215" s="87"/>
      <c r="M215" s="85"/>
      <c r="N215" s="84">
        <f t="shared" si="19"/>
        <v>0</v>
      </c>
      <c r="O215" s="97">
        <f t="shared" si="18"/>
        <v>0</v>
      </c>
      <c r="P215" s="84">
        <f t="shared" si="20"/>
        <v>0</v>
      </c>
      <c r="Q215" s="97"/>
      <c r="R215" s="106"/>
      <c r="S215" s="111"/>
      <c r="T215" s="177" t="e">
        <f t="shared" si="21"/>
        <v>#DIV/0!</v>
      </c>
      <c r="U215" s="186"/>
    </row>
    <row r="216" spans="1:21" ht="31.5" customHeight="1">
      <c r="A216" s="34" t="s">
        <v>38</v>
      </c>
      <c r="B216" s="35" t="s">
        <v>111</v>
      </c>
      <c r="C216" s="35" t="s">
        <v>102</v>
      </c>
      <c r="D216" s="80">
        <v>5230000</v>
      </c>
      <c r="E216" s="36" t="s">
        <v>47</v>
      </c>
      <c r="F216" s="51">
        <v>1250</v>
      </c>
      <c r="G216" s="82"/>
      <c r="H216" s="83"/>
      <c r="I216" s="84"/>
      <c r="J216" s="85"/>
      <c r="K216" s="86"/>
      <c r="L216" s="87"/>
      <c r="M216" s="85"/>
      <c r="N216" s="84">
        <f t="shared" si="19"/>
        <v>0</v>
      </c>
      <c r="O216" s="97">
        <f t="shared" si="18"/>
        <v>0</v>
      </c>
      <c r="P216" s="84">
        <f t="shared" si="20"/>
        <v>1250</v>
      </c>
      <c r="Q216" s="97"/>
      <c r="R216" s="106">
        <v>1250</v>
      </c>
      <c r="S216" s="111"/>
      <c r="T216" s="177">
        <f t="shared" si="21"/>
        <v>100</v>
      </c>
      <c r="U216" s="186"/>
    </row>
    <row r="217" spans="1:21" ht="12" customHeight="1">
      <c r="A217" s="34"/>
      <c r="B217" s="35"/>
      <c r="C217" s="35"/>
      <c r="D217" s="80"/>
      <c r="E217" s="36"/>
      <c r="F217" s="51"/>
      <c r="G217" s="82"/>
      <c r="H217" s="83"/>
      <c r="I217" s="84"/>
      <c r="J217" s="85"/>
      <c r="K217" s="86"/>
      <c r="L217" s="87"/>
      <c r="M217" s="85"/>
      <c r="N217" s="84"/>
      <c r="O217" s="97"/>
      <c r="P217" s="84"/>
      <c r="Q217" s="97"/>
      <c r="R217" s="106"/>
      <c r="S217" s="111"/>
      <c r="T217" s="177"/>
      <c r="U217" s="186"/>
    </row>
    <row r="218" spans="1:21" ht="14.25" customHeight="1">
      <c r="A218" s="28" t="s">
        <v>30</v>
      </c>
      <c r="B218" s="35" t="s">
        <v>111</v>
      </c>
      <c r="C218" s="35" t="s">
        <v>103</v>
      </c>
      <c r="D218" s="80"/>
      <c r="E218" s="36"/>
      <c r="F218" s="51">
        <f>F221+F224+F219</f>
        <v>36057</v>
      </c>
      <c r="G218" s="82"/>
      <c r="H218" s="83"/>
      <c r="I218" s="84">
        <f>I219+I221+I224</f>
        <v>-1657</v>
      </c>
      <c r="J218" s="85"/>
      <c r="K218" s="86">
        <f>K221</f>
        <v>30</v>
      </c>
      <c r="L218" s="87">
        <f>L224</f>
        <v>282</v>
      </c>
      <c r="M218" s="87">
        <f>M224</f>
        <v>282</v>
      </c>
      <c r="N218" s="84">
        <f t="shared" si="19"/>
        <v>-1345</v>
      </c>
      <c r="O218" s="97">
        <f t="shared" si="18"/>
        <v>282</v>
      </c>
      <c r="P218" s="84">
        <f t="shared" si="20"/>
        <v>34712</v>
      </c>
      <c r="Q218" s="97">
        <f>G218+O218</f>
        <v>282</v>
      </c>
      <c r="R218" s="106">
        <f>R221+R224</f>
        <v>34651</v>
      </c>
      <c r="S218" s="111">
        <f>S224</f>
        <v>253</v>
      </c>
      <c r="T218" s="177">
        <f t="shared" si="21"/>
        <v>99.82426826457709</v>
      </c>
      <c r="U218" s="186">
        <f t="shared" si="17"/>
        <v>89.71631205673759</v>
      </c>
    </row>
    <row r="219" spans="1:21" ht="18.75" customHeight="1" hidden="1">
      <c r="A219" s="37" t="s">
        <v>56</v>
      </c>
      <c r="B219" s="35" t="s">
        <v>111</v>
      </c>
      <c r="C219" s="35" t="s">
        <v>103</v>
      </c>
      <c r="D219" s="35" t="s">
        <v>97</v>
      </c>
      <c r="E219" s="36"/>
      <c r="F219" s="51">
        <f>F220</f>
        <v>1657</v>
      </c>
      <c r="G219" s="82"/>
      <c r="H219" s="83"/>
      <c r="I219" s="84">
        <f>I220</f>
        <v>-1657</v>
      </c>
      <c r="J219" s="85"/>
      <c r="K219" s="86"/>
      <c r="L219" s="87"/>
      <c r="M219" s="85"/>
      <c r="N219" s="84">
        <f t="shared" si="19"/>
        <v>-1657</v>
      </c>
      <c r="O219" s="97">
        <f t="shared" si="18"/>
        <v>0</v>
      </c>
      <c r="P219" s="84">
        <f t="shared" si="20"/>
        <v>0</v>
      </c>
      <c r="Q219" s="97">
        <f>G219+O219</f>
        <v>0</v>
      </c>
      <c r="R219" s="106"/>
      <c r="S219" s="111"/>
      <c r="T219" s="177" t="e">
        <f t="shared" si="21"/>
        <v>#DIV/0!</v>
      </c>
      <c r="U219" s="186" t="e">
        <f t="shared" si="17"/>
        <v>#DIV/0!</v>
      </c>
    </row>
    <row r="220" spans="1:21" ht="18" customHeight="1" hidden="1">
      <c r="A220" s="31" t="s">
        <v>57</v>
      </c>
      <c r="B220" s="35" t="s">
        <v>111</v>
      </c>
      <c r="C220" s="35" t="s">
        <v>103</v>
      </c>
      <c r="D220" s="35" t="s">
        <v>97</v>
      </c>
      <c r="E220" s="36" t="s">
        <v>40</v>
      </c>
      <c r="F220" s="51">
        <v>1657</v>
      </c>
      <c r="G220" s="82"/>
      <c r="H220" s="83"/>
      <c r="I220" s="84">
        <v>-1657</v>
      </c>
      <c r="J220" s="85"/>
      <c r="K220" s="86"/>
      <c r="L220" s="87"/>
      <c r="M220" s="85"/>
      <c r="N220" s="84">
        <f t="shared" si="19"/>
        <v>-1657</v>
      </c>
      <c r="O220" s="97">
        <f t="shared" si="18"/>
        <v>0</v>
      </c>
      <c r="P220" s="84">
        <f t="shared" si="20"/>
        <v>0</v>
      </c>
      <c r="Q220" s="97">
        <f>G220+O220</f>
        <v>0</v>
      </c>
      <c r="R220" s="106"/>
      <c r="S220" s="111"/>
      <c r="T220" s="177" t="e">
        <f t="shared" si="21"/>
        <v>#DIV/0!</v>
      </c>
      <c r="U220" s="186" t="e">
        <f t="shared" si="17"/>
        <v>#DIV/0!</v>
      </c>
    </row>
    <row r="221" spans="1:21" ht="30.75" customHeight="1">
      <c r="A221" s="164" t="s">
        <v>48</v>
      </c>
      <c r="B221" s="35" t="s">
        <v>111</v>
      </c>
      <c r="C221" s="35" t="s">
        <v>103</v>
      </c>
      <c r="D221" s="80">
        <v>5120000</v>
      </c>
      <c r="E221" s="36"/>
      <c r="F221" s="51">
        <f>F222</f>
        <v>30000</v>
      </c>
      <c r="G221" s="82"/>
      <c r="H221" s="83"/>
      <c r="I221" s="84"/>
      <c r="J221" s="85"/>
      <c r="K221" s="86">
        <f>K222</f>
        <v>30</v>
      </c>
      <c r="L221" s="87"/>
      <c r="M221" s="85"/>
      <c r="N221" s="84">
        <f t="shared" si="19"/>
        <v>30</v>
      </c>
      <c r="O221" s="97">
        <f t="shared" si="18"/>
        <v>0</v>
      </c>
      <c r="P221" s="84">
        <f t="shared" si="20"/>
        <v>30030</v>
      </c>
      <c r="Q221" s="97"/>
      <c r="R221" s="106">
        <f>R222</f>
        <v>30000</v>
      </c>
      <c r="S221" s="111"/>
      <c r="T221" s="177">
        <f t="shared" si="21"/>
        <v>99.9000999000999</v>
      </c>
      <c r="U221" s="186"/>
    </row>
    <row r="222" spans="1:21" ht="31.5" customHeight="1">
      <c r="A222" s="165" t="s">
        <v>38</v>
      </c>
      <c r="B222" s="35" t="s">
        <v>111</v>
      </c>
      <c r="C222" s="35" t="s">
        <v>103</v>
      </c>
      <c r="D222" s="80">
        <v>5120000</v>
      </c>
      <c r="E222" s="36" t="s">
        <v>47</v>
      </c>
      <c r="F222" s="51">
        <v>30000</v>
      </c>
      <c r="G222" s="82"/>
      <c r="H222" s="83"/>
      <c r="I222" s="84"/>
      <c r="J222" s="85"/>
      <c r="K222" s="86">
        <v>30</v>
      </c>
      <c r="L222" s="87"/>
      <c r="M222" s="85"/>
      <c r="N222" s="84">
        <f t="shared" si="19"/>
        <v>30</v>
      </c>
      <c r="O222" s="97">
        <f t="shared" si="18"/>
        <v>0</v>
      </c>
      <c r="P222" s="84">
        <f t="shared" si="20"/>
        <v>30030</v>
      </c>
      <c r="Q222" s="97"/>
      <c r="R222" s="106">
        <v>30000</v>
      </c>
      <c r="S222" s="111"/>
      <c r="T222" s="177">
        <f t="shared" si="21"/>
        <v>99.9000999000999</v>
      </c>
      <c r="U222" s="186"/>
    </row>
    <row r="223" spans="1:21" ht="54.75" customHeight="1">
      <c r="A223" s="38" t="s">
        <v>171</v>
      </c>
      <c r="B223" s="35"/>
      <c r="C223" s="35"/>
      <c r="D223" s="80"/>
      <c r="E223" s="36"/>
      <c r="F223" s="51">
        <v>30000</v>
      </c>
      <c r="G223" s="82"/>
      <c r="H223" s="83"/>
      <c r="I223" s="84"/>
      <c r="J223" s="85"/>
      <c r="K223" s="86"/>
      <c r="L223" s="87"/>
      <c r="M223" s="85"/>
      <c r="N223" s="84">
        <f t="shared" si="19"/>
        <v>0</v>
      </c>
      <c r="O223" s="97">
        <f t="shared" si="18"/>
        <v>0</v>
      </c>
      <c r="P223" s="67">
        <f t="shared" si="20"/>
        <v>30000</v>
      </c>
      <c r="Q223" s="69"/>
      <c r="R223" s="178">
        <v>30000</v>
      </c>
      <c r="S223" s="179"/>
      <c r="T223" s="187">
        <f t="shared" si="21"/>
        <v>100</v>
      </c>
      <c r="U223" s="188"/>
    </row>
    <row r="224" spans="1:21" ht="16.5" customHeight="1">
      <c r="A224" s="164" t="s">
        <v>127</v>
      </c>
      <c r="B224" s="35" t="s">
        <v>111</v>
      </c>
      <c r="C224" s="35" t="s">
        <v>103</v>
      </c>
      <c r="D224" s="80">
        <v>5230000</v>
      </c>
      <c r="E224" s="36"/>
      <c r="F224" s="51">
        <f>F225</f>
        <v>4400</v>
      </c>
      <c r="G224" s="82"/>
      <c r="H224" s="83"/>
      <c r="I224" s="84"/>
      <c r="J224" s="85"/>
      <c r="K224" s="86"/>
      <c r="L224" s="87">
        <v>282</v>
      </c>
      <c r="M224" s="85">
        <v>282</v>
      </c>
      <c r="N224" s="84">
        <f t="shared" si="19"/>
        <v>282</v>
      </c>
      <c r="O224" s="97">
        <f t="shared" si="18"/>
        <v>282</v>
      </c>
      <c r="P224" s="84">
        <f t="shared" si="20"/>
        <v>4682</v>
      </c>
      <c r="Q224" s="97">
        <f>G224+O224</f>
        <v>282</v>
      </c>
      <c r="R224" s="106">
        <f>R225</f>
        <v>4651</v>
      </c>
      <c r="S224" s="111">
        <f>S225</f>
        <v>253</v>
      </c>
      <c r="T224" s="177">
        <f t="shared" si="21"/>
        <v>99.33788979068774</v>
      </c>
      <c r="U224" s="186">
        <f t="shared" si="17"/>
        <v>89.71631205673759</v>
      </c>
    </row>
    <row r="225" spans="1:21" ht="31.5" customHeight="1">
      <c r="A225" s="165" t="s">
        <v>38</v>
      </c>
      <c r="B225" s="35" t="s">
        <v>111</v>
      </c>
      <c r="C225" s="35" t="s">
        <v>103</v>
      </c>
      <c r="D225" s="80">
        <v>5230000</v>
      </c>
      <c r="E225" s="36" t="s">
        <v>47</v>
      </c>
      <c r="F225" s="51">
        <v>4400</v>
      </c>
      <c r="G225" s="82"/>
      <c r="H225" s="83"/>
      <c r="I225" s="84"/>
      <c r="J225" s="85"/>
      <c r="K225" s="86"/>
      <c r="L225" s="87">
        <v>282</v>
      </c>
      <c r="M225" s="85">
        <v>282</v>
      </c>
      <c r="N225" s="84">
        <f t="shared" si="19"/>
        <v>282</v>
      </c>
      <c r="O225" s="97">
        <f t="shared" si="18"/>
        <v>282</v>
      </c>
      <c r="P225" s="84">
        <f t="shared" si="20"/>
        <v>4682</v>
      </c>
      <c r="Q225" s="97">
        <f>G225+O225</f>
        <v>282</v>
      </c>
      <c r="R225" s="106">
        <v>4651</v>
      </c>
      <c r="S225" s="111">
        <v>253</v>
      </c>
      <c r="T225" s="177">
        <f t="shared" si="21"/>
        <v>99.33788979068774</v>
      </c>
      <c r="U225" s="186">
        <f t="shared" si="17"/>
        <v>89.71631205673759</v>
      </c>
    </row>
    <row r="226" spans="1:21" ht="12" customHeight="1">
      <c r="A226" s="31"/>
      <c r="B226" s="35"/>
      <c r="C226" s="35"/>
      <c r="D226" s="80"/>
      <c r="E226" s="36"/>
      <c r="F226" s="51"/>
      <c r="G226" s="82"/>
      <c r="H226" s="83"/>
      <c r="I226" s="84"/>
      <c r="J226" s="85"/>
      <c r="K226" s="86"/>
      <c r="L226" s="87"/>
      <c r="M226" s="85"/>
      <c r="N226" s="94"/>
      <c r="O226" s="97"/>
      <c r="P226" s="84"/>
      <c r="Q226" s="97"/>
      <c r="R226" s="106"/>
      <c r="S226" s="111"/>
      <c r="T226" s="177"/>
      <c r="U226" s="186"/>
    </row>
    <row r="227" spans="1:21" ht="26.25" customHeight="1">
      <c r="A227" s="28" t="s">
        <v>31</v>
      </c>
      <c r="B227" s="35" t="s">
        <v>111</v>
      </c>
      <c r="C227" s="35" t="s">
        <v>105</v>
      </c>
      <c r="D227" s="80"/>
      <c r="E227" s="36"/>
      <c r="F227" s="51">
        <f>F228+F233+F235</f>
        <v>55685</v>
      </c>
      <c r="G227" s="119"/>
      <c r="H227" s="120">
        <f>H228+H233+H235+H230</f>
        <v>109800</v>
      </c>
      <c r="I227" s="84">
        <f>I228</f>
        <v>1657</v>
      </c>
      <c r="J227" s="85"/>
      <c r="K227" s="86"/>
      <c r="L227" s="87">
        <f>L228+L230+L233+L235</f>
        <v>14885</v>
      </c>
      <c r="M227" s="85">
        <v>2</v>
      </c>
      <c r="N227" s="84">
        <f t="shared" si="19"/>
        <v>126342</v>
      </c>
      <c r="O227" s="97">
        <f t="shared" si="18"/>
        <v>2</v>
      </c>
      <c r="P227" s="84">
        <f>P228+P230+P233+P235</f>
        <v>176027</v>
      </c>
      <c r="Q227" s="97">
        <f>G227+O227</f>
        <v>2</v>
      </c>
      <c r="R227" s="106">
        <f>R228+R230+R233+R235</f>
        <v>175496</v>
      </c>
      <c r="S227" s="111">
        <f>S228</f>
        <v>2</v>
      </c>
      <c r="T227" s="177">
        <f t="shared" si="21"/>
        <v>99.69834173166616</v>
      </c>
      <c r="U227" s="186">
        <f t="shared" si="17"/>
        <v>100</v>
      </c>
    </row>
    <row r="228" spans="1:21" ht="32.25" customHeight="1">
      <c r="A228" s="164" t="s">
        <v>56</v>
      </c>
      <c r="B228" s="35" t="s">
        <v>111</v>
      </c>
      <c r="C228" s="35" t="s">
        <v>105</v>
      </c>
      <c r="D228" s="35" t="s">
        <v>97</v>
      </c>
      <c r="E228" s="36"/>
      <c r="F228" s="51">
        <f>F229</f>
        <v>34685</v>
      </c>
      <c r="G228" s="82"/>
      <c r="H228" s="83">
        <f>H229</f>
        <v>1700</v>
      </c>
      <c r="I228" s="84">
        <f>I229</f>
        <v>1657</v>
      </c>
      <c r="J228" s="85"/>
      <c r="K228" s="86"/>
      <c r="L228" s="87">
        <f>L229</f>
        <v>-115</v>
      </c>
      <c r="M228" s="85">
        <v>2</v>
      </c>
      <c r="N228" s="84">
        <f t="shared" si="19"/>
        <v>3242</v>
      </c>
      <c r="O228" s="97">
        <f t="shared" si="18"/>
        <v>2</v>
      </c>
      <c r="P228" s="84">
        <f t="shared" si="20"/>
        <v>37927</v>
      </c>
      <c r="Q228" s="97">
        <f>G228+O228</f>
        <v>2</v>
      </c>
      <c r="R228" s="106">
        <f>R229</f>
        <v>37420</v>
      </c>
      <c r="S228" s="111">
        <f>S229</f>
        <v>2</v>
      </c>
      <c r="T228" s="177">
        <f t="shared" si="21"/>
        <v>98.66322145173623</v>
      </c>
      <c r="U228" s="186">
        <f t="shared" si="17"/>
        <v>100</v>
      </c>
    </row>
    <row r="229" spans="1:21" ht="15.75" customHeight="1">
      <c r="A229" s="165" t="s">
        <v>57</v>
      </c>
      <c r="B229" s="35" t="s">
        <v>111</v>
      </c>
      <c r="C229" s="35" t="s">
        <v>105</v>
      </c>
      <c r="D229" s="35" t="s">
        <v>97</v>
      </c>
      <c r="E229" s="36" t="s">
        <v>40</v>
      </c>
      <c r="F229" s="51">
        <v>34685</v>
      </c>
      <c r="G229" s="82"/>
      <c r="H229" s="83">
        <v>1700</v>
      </c>
      <c r="I229" s="84">
        <v>1657</v>
      </c>
      <c r="J229" s="85"/>
      <c r="K229" s="86"/>
      <c r="L229" s="87">
        <v>-115</v>
      </c>
      <c r="M229" s="85">
        <v>2</v>
      </c>
      <c r="N229" s="84">
        <f t="shared" si="19"/>
        <v>3242</v>
      </c>
      <c r="O229" s="97">
        <f t="shared" si="18"/>
        <v>2</v>
      </c>
      <c r="P229" s="84">
        <f t="shared" si="20"/>
        <v>37927</v>
      </c>
      <c r="Q229" s="97">
        <f>G229+O229</f>
        <v>2</v>
      </c>
      <c r="R229" s="106">
        <v>37420</v>
      </c>
      <c r="S229" s="111">
        <v>2</v>
      </c>
      <c r="T229" s="177">
        <f t="shared" si="21"/>
        <v>98.66322145173623</v>
      </c>
      <c r="U229" s="186">
        <f t="shared" si="17"/>
        <v>100</v>
      </c>
    </row>
    <row r="230" spans="1:21" ht="16.5" customHeight="1">
      <c r="A230" s="164" t="s">
        <v>179</v>
      </c>
      <c r="B230" s="35" t="s">
        <v>111</v>
      </c>
      <c r="C230" s="35" t="s">
        <v>105</v>
      </c>
      <c r="D230" s="35" t="s">
        <v>180</v>
      </c>
      <c r="E230" s="36"/>
      <c r="F230" s="51"/>
      <c r="G230" s="82"/>
      <c r="H230" s="83">
        <f>H231</f>
        <v>16700</v>
      </c>
      <c r="I230" s="84"/>
      <c r="J230" s="85"/>
      <c r="K230" s="86"/>
      <c r="L230" s="87"/>
      <c r="M230" s="85"/>
      <c r="N230" s="84">
        <f t="shared" si="19"/>
        <v>16700</v>
      </c>
      <c r="O230" s="97"/>
      <c r="P230" s="84">
        <f t="shared" si="20"/>
        <v>16700</v>
      </c>
      <c r="Q230" s="97"/>
      <c r="R230" s="106">
        <f>R231</f>
        <v>16700</v>
      </c>
      <c r="S230" s="111"/>
      <c r="T230" s="177">
        <f t="shared" si="21"/>
        <v>100</v>
      </c>
      <c r="U230" s="186"/>
    </row>
    <row r="231" spans="1:21" ht="88.5" customHeight="1">
      <c r="A231" s="164" t="s">
        <v>181</v>
      </c>
      <c r="B231" s="35" t="s">
        <v>111</v>
      </c>
      <c r="C231" s="35" t="s">
        <v>105</v>
      </c>
      <c r="D231" s="35" t="s">
        <v>182</v>
      </c>
      <c r="E231" s="36"/>
      <c r="F231" s="51"/>
      <c r="G231" s="82"/>
      <c r="H231" s="83">
        <f>H232</f>
        <v>16700</v>
      </c>
      <c r="I231" s="84"/>
      <c r="J231" s="85"/>
      <c r="K231" s="86"/>
      <c r="L231" s="87"/>
      <c r="M231" s="85"/>
      <c r="N231" s="84">
        <f t="shared" si="19"/>
        <v>16700</v>
      </c>
      <c r="O231" s="97"/>
      <c r="P231" s="84">
        <f t="shared" si="20"/>
        <v>16700</v>
      </c>
      <c r="Q231" s="97"/>
      <c r="R231" s="106">
        <f>R232</f>
        <v>16700</v>
      </c>
      <c r="S231" s="111"/>
      <c r="T231" s="177">
        <f t="shared" si="21"/>
        <v>100</v>
      </c>
      <c r="U231" s="186"/>
    </row>
    <row r="232" spans="1:21" ht="16.5" customHeight="1">
      <c r="A232" s="165" t="s">
        <v>161</v>
      </c>
      <c r="B232" s="35" t="s">
        <v>111</v>
      </c>
      <c r="C232" s="35" t="s">
        <v>105</v>
      </c>
      <c r="D232" s="35" t="s">
        <v>182</v>
      </c>
      <c r="E232" s="36" t="s">
        <v>115</v>
      </c>
      <c r="F232" s="51"/>
      <c r="G232" s="82"/>
      <c r="H232" s="83">
        <v>16700</v>
      </c>
      <c r="I232" s="84"/>
      <c r="J232" s="85"/>
      <c r="K232" s="86"/>
      <c r="L232" s="87"/>
      <c r="M232" s="85"/>
      <c r="N232" s="84">
        <f t="shared" si="19"/>
        <v>16700</v>
      </c>
      <c r="O232" s="97"/>
      <c r="P232" s="84">
        <f t="shared" si="20"/>
        <v>16700</v>
      </c>
      <c r="Q232" s="97"/>
      <c r="R232" s="106">
        <v>16700</v>
      </c>
      <c r="S232" s="111"/>
      <c r="T232" s="177">
        <f t="shared" si="21"/>
        <v>100</v>
      </c>
      <c r="U232" s="186"/>
    </row>
    <row r="233" spans="1:21" ht="30.75" customHeight="1">
      <c r="A233" s="164" t="s">
        <v>92</v>
      </c>
      <c r="B233" s="35" t="s">
        <v>111</v>
      </c>
      <c r="C233" s="35" t="s">
        <v>105</v>
      </c>
      <c r="D233" s="80">
        <v>1020000</v>
      </c>
      <c r="E233" s="36"/>
      <c r="F233" s="51">
        <f>F234</f>
        <v>2000</v>
      </c>
      <c r="G233" s="119"/>
      <c r="H233" s="120">
        <f>H234</f>
        <v>91400</v>
      </c>
      <c r="I233" s="84"/>
      <c r="J233" s="85"/>
      <c r="K233" s="86"/>
      <c r="L233" s="87"/>
      <c r="M233" s="85"/>
      <c r="N233" s="84">
        <f t="shared" si="19"/>
        <v>91400</v>
      </c>
      <c r="O233" s="97"/>
      <c r="P233" s="84">
        <f>P234</f>
        <v>84400</v>
      </c>
      <c r="Q233" s="97"/>
      <c r="R233" s="106">
        <f>R234</f>
        <v>84376</v>
      </c>
      <c r="S233" s="111"/>
      <c r="T233" s="177">
        <f t="shared" si="21"/>
        <v>99.97156398104265</v>
      </c>
      <c r="U233" s="186"/>
    </row>
    <row r="234" spans="1:21" ht="30.75" customHeight="1">
      <c r="A234" s="165" t="s">
        <v>124</v>
      </c>
      <c r="B234" s="35" t="s">
        <v>111</v>
      </c>
      <c r="C234" s="35" t="s">
        <v>105</v>
      </c>
      <c r="D234" s="80">
        <v>1020000</v>
      </c>
      <c r="E234" s="36" t="s">
        <v>125</v>
      </c>
      <c r="F234" s="51">
        <v>2000</v>
      </c>
      <c r="G234" s="82"/>
      <c r="H234" s="83">
        <v>91400</v>
      </c>
      <c r="I234" s="84"/>
      <c r="J234" s="85"/>
      <c r="K234" s="86"/>
      <c r="L234" s="87"/>
      <c r="M234" s="85"/>
      <c r="N234" s="84">
        <f t="shared" si="19"/>
        <v>91400</v>
      </c>
      <c r="O234" s="97"/>
      <c r="P234" s="84">
        <v>84400</v>
      </c>
      <c r="Q234" s="97"/>
      <c r="R234" s="106">
        <v>84376</v>
      </c>
      <c r="S234" s="111"/>
      <c r="T234" s="177">
        <f t="shared" si="21"/>
        <v>99.97156398104265</v>
      </c>
      <c r="U234" s="186"/>
    </row>
    <row r="235" spans="1:21" ht="17.25" customHeight="1">
      <c r="A235" s="164" t="s">
        <v>127</v>
      </c>
      <c r="B235" s="35" t="s">
        <v>111</v>
      </c>
      <c r="C235" s="35" t="s">
        <v>105</v>
      </c>
      <c r="D235" s="80">
        <v>5230000</v>
      </c>
      <c r="E235" s="36"/>
      <c r="F235" s="51">
        <f>F236</f>
        <v>19000</v>
      </c>
      <c r="G235" s="82"/>
      <c r="H235" s="83"/>
      <c r="I235" s="84"/>
      <c r="J235" s="85"/>
      <c r="K235" s="86"/>
      <c r="L235" s="87">
        <f>L236</f>
        <v>15000</v>
      </c>
      <c r="M235" s="85"/>
      <c r="N235" s="84">
        <f t="shared" si="19"/>
        <v>15000</v>
      </c>
      <c r="O235" s="97"/>
      <c r="P235" s="84">
        <f>P236</f>
        <v>37000</v>
      </c>
      <c r="Q235" s="97"/>
      <c r="R235" s="106">
        <f>R236</f>
        <v>37000</v>
      </c>
      <c r="S235" s="111"/>
      <c r="T235" s="177">
        <f t="shared" si="21"/>
        <v>100</v>
      </c>
      <c r="U235" s="186"/>
    </row>
    <row r="236" spans="1:21" ht="16.5" customHeight="1">
      <c r="A236" s="165" t="s">
        <v>59</v>
      </c>
      <c r="B236" s="35" t="s">
        <v>111</v>
      </c>
      <c r="C236" s="35" t="s">
        <v>105</v>
      </c>
      <c r="D236" s="80">
        <v>5230000</v>
      </c>
      <c r="E236" s="36" t="s">
        <v>49</v>
      </c>
      <c r="F236" s="51">
        <v>19000</v>
      </c>
      <c r="G236" s="82"/>
      <c r="H236" s="83"/>
      <c r="I236" s="84"/>
      <c r="J236" s="85"/>
      <c r="K236" s="86"/>
      <c r="L236" s="87">
        <v>15000</v>
      </c>
      <c r="M236" s="85"/>
      <c r="N236" s="84">
        <f t="shared" si="19"/>
        <v>15000</v>
      </c>
      <c r="O236" s="97"/>
      <c r="P236" s="84">
        <v>37000</v>
      </c>
      <c r="Q236" s="97"/>
      <c r="R236" s="106">
        <v>37000</v>
      </c>
      <c r="S236" s="111"/>
      <c r="T236" s="177">
        <f t="shared" si="21"/>
        <v>100</v>
      </c>
      <c r="U236" s="186"/>
    </row>
    <row r="237" spans="1:21" ht="12" customHeight="1">
      <c r="A237" s="165"/>
      <c r="B237" s="35"/>
      <c r="C237" s="35"/>
      <c r="D237" s="80"/>
      <c r="E237" s="36"/>
      <c r="F237" s="51"/>
      <c r="G237" s="82"/>
      <c r="H237" s="83"/>
      <c r="I237" s="84"/>
      <c r="J237" s="85"/>
      <c r="K237" s="86"/>
      <c r="L237" s="87"/>
      <c r="M237" s="85"/>
      <c r="N237" s="84"/>
      <c r="O237" s="97"/>
      <c r="P237" s="84"/>
      <c r="Q237" s="97"/>
      <c r="R237" s="106"/>
      <c r="S237" s="111"/>
      <c r="T237" s="177"/>
      <c r="U237" s="186"/>
    </row>
    <row r="238" spans="1:21" ht="15.75" customHeight="1">
      <c r="A238" s="193" t="s">
        <v>10</v>
      </c>
      <c r="B238" s="79" t="s">
        <v>112</v>
      </c>
      <c r="C238" s="79"/>
      <c r="D238" s="80"/>
      <c r="E238" s="36"/>
      <c r="F238" s="91">
        <f>F253+F257</f>
        <v>83401</v>
      </c>
      <c r="G238" s="92">
        <v>1176</v>
      </c>
      <c r="H238" s="93">
        <f>H243+H257+H249</f>
        <v>81877</v>
      </c>
      <c r="I238" s="94">
        <f>I239+I243+I253+I257</f>
        <v>0</v>
      </c>
      <c r="J238" s="117">
        <v>0</v>
      </c>
      <c r="K238" s="96">
        <f>K239+K243+K253+K257</f>
        <v>371</v>
      </c>
      <c r="L238" s="118">
        <f>L239+L243+L253+L257</f>
        <v>-4740</v>
      </c>
      <c r="M238" s="118">
        <f>M239+M243+M253+M257</f>
        <v>1695</v>
      </c>
      <c r="N238" s="94">
        <f t="shared" si="19"/>
        <v>77508</v>
      </c>
      <c r="O238" s="95">
        <f>J238+M238</f>
        <v>1695</v>
      </c>
      <c r="P238" s="94">
        <f>P239+P243+P249+P253+P257</f>
        <v>190934</v>
      </c>
      <c r="Q238" s="95">
        <f>Q239+Q243+Q249+Q253+Q257</f>
        <v>3510</v>
      </c>
      <c r="R238" s="94">
        <f>R239+R243+R249+R253+R257</f>
        <v>185414</v>
      </c>
      <c r="S238" s="95">
        <f>S239+S243+S249+S253+S257</f>
        <v>3364</v>
      </c>
      <c r="T238" s="184">
        <f t="shared" si="21"/>
        <v>97.1089486419391</v>
      </c>
      <c r="U238" s="185">
        <f t="shared" si="17"/>
        <v>95.84045584045585</v>
      </c>
    </row>
    <row r="239" spans="1:21" ht="16.5" customHeight="1">
      <c r="A239" s="9" t="s">
        <v>183</v>
      </c>
      <c r="B239" s="121" t="s">
        <v>112</v>
      </c>
      <c r="C239" s="121" t="s">
        <v>102</v>
      </c>
      <c r="D239" s="136"/>
      <c r="E239" s="137"/>
      <c r="F239" s="84"/>
      <c r="G239" s="82"/>
      <c r="H239" s="83"/>
      <c r="I239" s="84">
        <f>I241</f>
        <v>5000</v>
      </c>
      <c r="J239" s="85"/>
      <c r="K239" s="86"/>
      <c r="L239" s="87">
        <f>L240</f>
        <v>1478</v>
      </c>
      <c r="M239" s="85"/>
      <c r="N239" s="84">
        <f t="shared" si="19"/>
        <v>6478</v>
      </c>
      <c r="O239" s="97"/>
      <c r="P239" s="84">
        <f t="shared" si="20"/>
        <v>6478</v>
      </c>
      <c r="Q239" s="97"/>
      <c r="R239" s="106">
        <f>R240</f>
        <v>6471</v>
      </c>
      <c r="S239" s="111"/>
      <c r="T239" s="177">
        <f t="shared" si="21"/>
        <v>99.89194195739427</v>
      </c>
      <c r="U239" s="186"/>
    </row>
    <row r="240" spans="1:21" ht="16.5" customHeight="1">
      <c r="A240" s="170" t="s">
        <v>184</v>
      </c>
      <c r="B240" s="121" t="s">
        <v>112</v>
      </c>
      <c r="C240" s="121" t="s">
        <v>102</v>
      </c>
      <c r="D240" s="136">
        <v>4900000</v>
      </c>
      <c r="E240" s="137"/>
      <c r="F240" s="84"/>
      <c r="G240" s="82"/>
      <c r="H240" s="83"/>
      <c r="I240" s="84">
        <f>I241</f>
        <v>5000</v>
      </c>
      <c r="J240" s="85"/>
      <c r="K240" s="86"/>
      <c r="L240" s="87">
        <f>L241</f>
        <v>1478</v>
      </c>
      <c r="M240" s="85"/>
      <c r="N240" s="84">
        <f t="shared" si="19"/>
        <v>6478</v>
      </c>
      <c r="O240" s="97"/>
      <c r="P240" s="84">
        <f t="shared" si="20"/>
        <v>6478</v>
      </c>
      <c r="Q240" s="97"/>
      <c r="R240" s="106">
        <f>R241</f>
        <v>6471</v>
      </c>
      <c r="S240" s="111"/>
      <c r="T240" s="177">
        <f t="shared" si="21"/>
        <v>99.89194195739427</v>
      </c>
      <c r="U240" s="186"/>
    </row>
    <row r="241" spans="1:21" ht="45.75" customHeight="1">
      <c r="A241" s="169" t="s">
        <v>185</v>
      </c>
      <c r="B241" s="121" t="s">
        <v>112</v>
      </c>
      <c r="C241" s="121" t="s">
        <v>102</v>
      </c>
      <c r="D241" s="136">
        <v>4900000</v>
      </c>
      <c r="E241" s="137" t="s">
        <v>186</v>
      </c>
      <c r="F241" s="84"/>
      <c r="G241" s="82"/>
      <c r="H241" s="83"/>
      <c r="I241" s="84">
        <v>5000</v>
      </c>
      <c r="J241" s="85"/>
      <c r="K241" s="86"/>
      <c r="L241" s="87">
        <v>1478</v>
      </c>
      <c r="M241" s="85"/>
      <c r="N241" s="84">
        <f t="shared" si="19"/>
        <v>6478</v>
      </c>
      <c r="O241" s="97"/>
      <c r="P241" s="84">
        <f t="shared" si="20"/>
        <v>6478</v>
      </c>
      <c r="Q241" s="97"/>
      <c r="R241" s="106">
        <v>6471</v>
      </c>
      <c r="S241" s="111"/>
      <c r="T241" s="177">
        <f t="shared" si="21"/>
        <v>99.89194195739427</v>
      </c>
      <c r="U241" s="186"/>
    </row>
    <row r="242" spans="1:21" ht="12" customHeight="1">
      <c r="A242" s="45"/>
      <c r="B242" s="121"/>
      <c r="C242" s="121"/>
      <c r="D242" s="136"/>
      <c r="E242" s="137"/>
      <c r="F242" s="84"/>
      <c r="G242" s="82"/>
      <c r="H242" s="83"/>
      <c r="I242" s="84"/>
      <c r="J242" s="85"/>
      <c r="K242" s="86"/>
      <c r="L242" s="87"/>
      <c r="M242" s="85"/>
      <c r="N242" s="84"/>
      <c r="O242" s="97"/>
      <c r="P242" s="84"/>
      <c r="Q242" s="97"/>
      <c r="R242" s="106"/>
      <c r="S242" s="111"/>
      <c r="T242" s="177"/>
      <c r="U242" s="186"/>
    </row>
    <row r="243" spans="1:21" ht="14.25" customHeight="1">
      <c r="A243" s="9" t="s">
        <v>187</v>
      </c>
      <c r="B243" s="121" t="s">
        <v>112</v>
      </c>
      <c r="C243" s="121" t="s">
        <v>103</v>
      </c>
      <c r="D243" s="136"/>
      <c r="E243" s="137"/>
      <c r="F243" s="84"/>
      <c r="G243" s="82"/>
      <c r="H243" s="83">
        <f>H244+H246</f>
        <v>3770</v>
      </c>
      <c r="I243" s="84">
        <f>I244+I246</f>
        <v>48982</v>
      </c>
      <c r="J243" s="85">
        <f>J244</f>
        <v>1176</v>
      </c>
      <c r="K243" s="86"/>
      <c r="L243" s="87">
        <f>L244+L246</f>
        <v>1166</v>
      </c>
      <c r="M243" s="87">
        <f>M244+M246</f>
        <v>1166</v>
      </c>
      <c r="N243" s="84">
        <f t="shared" si="19"/>
        <v>53918</v>
      </c>
      <c r="O243" s="97">
        <f>J243+M243</f>
        <v>2342</v>
      </c>
      <c r="P243" s="84">
        <f>P244+P246</f>
        <v>54548</v>
      </c>
      <c r="Q243" s="97">
        <f>Q244</f>
        <v>2972</v>
      </c>
      <c r="R243" s="106">
        <f>R244+R246</f>
        <v>54418</v>
      </c>
      <c r="S243" s="111">
        <f>S244</f>
        <v>2851</v>
      </c>
      <c r="T243" s="177">
        <f t="shared" si="21"/>
        <v>99.76167778836988</v>
      </c>
      <c r="U243" s="186">
        <f t="shared" si="17"/>
        <v>95.92866756393002</v>
      </c>
    </row>
    <row r="244" spans="1:21" ht="31.5" customHeight="1">
      <c r="A244" s="170" t="s">
        <v>188</v>
      </c>
      <c r="B244" s="121" t="s">
        <v>112</v>
      </c>
      <c r="C244" s="121" t="s">
        <v>103</v>
      </c>
      <c r="D244" s="136">
        <v>5060000</v>
      </c>
      <c r="E244" s="137"/>
      <c r="F244" s="84"/>
      <c r="G244" s="82"/>
      <c r="H244" s="83">
        <f>H245</f>
        <v>3770</v>
      </c>
      <c r="I244" s="84">
        <f>I245</f>
        <v>47587</v>
      </c>
      <c r="J244" s="85">
        <f>J245</f>
        <v>1176</v>
      </c>
      <c r="K244" s="86"/>
      <c r="L244" s="87">
        <f>L245</f>
        <v>1166</v>
      </c>
      <c r="M244" s="85">
        <f>M245</f>
        <v>1166</v>
      </c>
      <c r="N244" s="84">
        <f t="shared" si="19"/>
        <v>52523</v>
      </c>
      <c r="O244" s="97">
        <f>J244+M244</f>
        <v>2342</v>
      </c>
      <c r="P244" s="84">
        <f>P245</f>
        <v>53153</v>
      </c>
      <c r="Q244" s="97">
        <f>Q245</f>
        <v>2972</v>
      </c>
      <c r="R244" s="106">
        <f>R245</f>
        <v>53029</v>
      </c>
      <c r="S244" s="111">
        <f>S245</f>
        <v>2851</v>
      </c>
      <c r="T244" s="177">
        <f t="shared" si="21"/>
        <v>99.7667111922187</v>
      </c>
      <c r="U244" s="186">
        <f>S244/Q244*100</f>
        <v>95.92866756393002</v>
      </c>
    </row>
    <row r="245" spans="1:21" ht="31.5" customHeight="1">
      <c r="A245" s="169" t="s">
        <v>34</v>
      </c>
      <c r="B245" s="121" t="s">
        <v>112</v>
      </c>
      <c r="C245" s="121" t="s">
        <v>103</v>
      </c>
      <c r="D245" s="136">
        <v>5060000</v>
      </c>
      <c r="E245" s="137" t="s">
        <v>51</v>
      </c>
      <c r="F245" s="84"/>
      <c r="G245" s="82"/>
      <c r="H245" s="83">
        <v>3770</v>
      </c>
      <c r="I245" s="84">
        <v>47587</v>
      </c>
      <c r="J245" s="85">
        <v>1176</v>
      </c>
      <c r="K245" s="86"/>
      <c r="L245" s="87">
        <v>1166</v>
      </c>
      <c r="M245" s="85">
        <v>1166</v>
      </c>
      <c r="N245" s="84">
        <f t="shared" si="19"/>
        <v>52523</v>
      </c>
      <c r="O245" s="97">
        <f>J245+M245</f>
        <v>2342</v>
      </c>
      <c r="P245" s="84">
        <v>53153</v>
      </c>
      <c r="Q245" s="97">
        <v>2972</v>
      </c>
      <c r="R245" s="106">
        <v>53029</v>
      </c>
      <c r="S245" s="111">
        <v>2851</v>
      </c>
      <c r="T245" s="177">
        <f t="shared" si="21"/>
        <v>99.7667111922187</v>
      </c>
      <c r="U245" s="186">
        <f>S245/Q245*100</f>
        <v>95.92866756393002</v>
      </c>
    </row>
    <row r="246" spans="1:21" ht="16.5" customHeight="1">
      <c r="A246" s="164" t="s">
        <v>127</v>
      </c>
      <c r="B246" s="121" t="s">
        <v>112</v>
      </c>
      <c r="C246" s="121" t="s">
        <v>103</v>
      </c>
      <c r="D246" s="136">
        <v>5230000</v>
      </c>
      <c r="E246" s="183"/>
      <c r="F246" s="84"/>
      <c r="G246" s="82"/>
      <c r="H246" s="83"/>
      <c r="I246" s="84">
        <f>I247</f>
        <v>1395</v>
      </c>
      <c r="J246" s="85"/>
      <c r="K246" s="86"/>
      <c r="L246" s="87"/>
      <c r="M246" s="85"/>
      <c r="N246" s="84">
        <f t="shared" si="19"/>
        <v>1395</v>
      </c>
      <c r="O246" s="97"/>
      <c r="P246" s="84">
        <f t="shared" si="20"/>
        <v>1395</v>
      </c>
      <c r="Q246" s="97"/>
      <c r="R246" s="106">
        <f>R247</f>
        <v>1389</v>
      </c>
      <c r="S246" s="111"/>
      <c r="T246" s="177">
        <f t="shared" si="21"/>
        <v>99.56989247311829</v>
      </c>
      <c r="U246" s="186"/>
    </row>
    <row r="247" spans="1:21" ht="30" customHeight="1">
      <c r="A247" s="165" t="s">
        <v>75</v>
      </c>
      <c r="B247" s="121" t="s">
        <v>112</v>
      </c>
      <c r="C247" s="121" t="s">
        <v>103</v>
      </c>
      <c r="D247" s="136">
        <v>5230000</v>
      </c>
      <c r="E247" s="183" t="s">
        <v>74</v>
      </c>
      <c r="F247" s="84"/>
      <c r="G247" s="82"/>
      <c r="H247" s="83"/>
      <c r="I247" s="84">
        <v>1395</v>
      </c>
      <c r="J247" s="85"/>
      <c r="K247" s="86"/>
      <c r="L247" s="87"/>
      <c r="M247" s="85"/>
      <c r="N247" s="84">
        <f t="shared" si="19"/>
        <v>1395</v>
      </c>
      <c r="O247" s="97"/>
      <c r="P247" s="84">
        <f t="shared" si="20"/>
        <v>1395</v>
      </c>
      <c r="Q247" s="97"/>
      <c r="R247" s="106">
        <v>1389</v>
      </c>
      <c r="S247" s="111"/>
      <c r="T247" s="177">
        <f t="shared" si="21"/>
        <v>99.56989247311829</v>
      </c>
      <c r="U247" s="186"/>
    </row>
    <row r="248" spans="1:21" ht="12" customHeight="1">
      <c r="A248" s="171"/>
      <c r="B248" s="121"/>
      <c r="C248" s="121"/>
      <c r="D248" s="136"/>
      <c r="E248" s="183"/>
      <c r="F248" s="84"/>
      <c r="G248" s="82"/>
      <c r="H248" s="83"/>
      <c r="I248" s="84"/>
      <c r="J248" s="85"/>
      <c r="K248" s="86"/>
      <c r="L248" s="87"/>
      <c r="M248" s="85"/>
      <c r="N248" s="84"/>
      <c r="O248" s="97"/>
      <c r="P248" s="84"/>
      <c r="Q248" s="97"/>
      <c r="R248" s="106"/>
      <c r="S248" s="111"/>
      <c r="T248" s="177"/>
      <c r="U248" s="186"/>
    </row>
    <row r="249" spans="1:21" ht="15" customHeight="1">
      <c r="A249" s="28" t="s">
        <v>215</v>
      </c>
      <c r="B249" s="121" t="s">
        <v>112</v>
      </c>
      <c r="C249" s="121" t="s">
        <v>104</v>
      </c>
      <c r="D249" s="136"/>
      <c r="E249" s="183"/>
      <c r="F249" s="84"/>
      <c r="G249" s="82"/>
      <c r="H249" s="83">
        <f>H250</f>
        <v>1302</v>
      </c>
      <c r="I249" s="84"/>
      <c r="J249" s="85"/>
      <c r="K249" s="86"/>
      <c r="L249" s="87"/>
      <c r="M249" s="85"/>
      <c r="N249" s="84">
        <f t="shared" si="19"/>
        <v>1302</v>
      </c>
      <c r="O249" s="97"/>
      <c r="P249" s="84">
        <f t="shared" si="20"/>
        <v>1302</v>
      </c>
      <c r="Q249" s="97"/>
      <c r="R249" s="106">
        <f>R250</f>
        <v>1215</v>
      </c>
      <c r="S249" s="111"/>
      <c r="T249" s="177">
        <f t="shared" si="21"/>
        <v>93.31797235023042</v>
      </c>
      <c r="U249" s="186"/>
    </row>
    <row r="250" spans="1:21" ht="18.75" customHeight="1">
      <c r="A250" s="164" t="s">
        <v>176</v>
      </c>
      <c r="B250" s="121" t="s">
        <v>112</v>
      </c>
      <c r="C250" s="121" t="s">
        <v>104</v>
      </c>
      <c r="D250" s="136">
        <v>5150000</v>
      </c>
      <c r="E250" s="183"/>
      <c r="F250" s="84"/>
      <c r="G250" s="82"/>
      <c r="H250" s="83">
        <f>H251</f>
        <v>1302</v>
      </c>
      <c r="I250" s="84"/>
      <c r="J250" s="85"/>
      <c r="K250" s="86"/>
      <c r="L250" s="87"/>
      <c r="M250" s="85"/>
      <c r="N250" s="84">
        <f t="shared" si="19"/>
        <v>1302</v>
      </c>
      <c r="O250" s="97"/>
      <c r="P250" s="84">
        <f t="shared" si="20"/>
        <v>1302</v>
      </c>
      <c r="Q250" s="97"/>
      <c r="R250" s="106">
        <f>R251</f>
        <v>1215</v>
      </c>
      <c r="S250" s="111"/>
      <c r="T250" s="177">
        <f t="shared" si="21"/>
        <v>93.31797235023042</v>
      </c>
      <c r="U250" s="186"/>
    </row>
    <row r="251" spans="1:21" ht="18" customHeight="1">
      <c r="A251" s="165" t="s">
        <v>161</v>
      </c>
      <c r="B251" s="121" t="s">
        <v>112</v>
      </c>
      <c r="C251" s="121" t="s">
        <v>104</v>
      </c>
      <c r="D251" s="136">
        <v>5150000</v>
      </c>
      <c r="E251" s="183" t="s">
        <v>115</v>
      </c>
      <c r="F251" s="84"/>
      <c r="G251" s="82"/>
      <c r="H251" s="83">
        <v>1302</v>
      </c>
      <c r="I251" s="84"/>
      <c r="J251" s="85"/>
      <c r="K251" s="86"/>
      <c r="L251" s="87"/>
      <c r="M251" s="85"/>
      <c r="N251" s="84">
        <f t="shared" si="19"/>
        <v>1302</v>
      </c>
      <c r="O251" s="97"/>
      <c r="P251" s="84">
        <f t="shared" si="20"/>
        <v>1302</v>
      </c>
      <c r="Q251" s="97"/>
      <c r="R251" s="106">
        <v>1215</v>
      </c>
      <c r="S251" s="111"/>
      <c r="T251" s="177">
        <f t="shared" si="21"/>
        <v>93.31797235023042</v>
      </c>
      <c r="U251" s="186"/>
    </row>
    <row r="252" spans="1:21" ht="12" customHeight="1">
      <c r="A252" s="171"/>
      <c r="B252" s="79"/>
      <c r="C252" s="79"/>
      <c r="D252" s="80"/>
      <c r="E252" s="36"/>
      <c r="F252" s="91"/>
      <c r="G252" s="92"/>
      <c r="H252" s="93"/>
      <c r="I252" s="84"/>
      <c r="J252" s="85"/>
      <c r="K252" s="86"/>
      <c r="L252" s="87"/>
      <c r="M252" s="85"/>
      <c r="N252" s="84"/>
      <c r="O252" s="97"/>
      <c r="P252" s="84"/>
      <c r="Q252" s="97"/>
      <c r="R252" s="106"/>
      <c r="S252" s="111"/>
      <c r="T252" s="177"/>
      <c r="U252" s="186"/>
    </row>
    <row r="253" spans="1:21" ht="27" customHeight="1">
      <c r="A253" s="28" t="s">
        <v>119</v>
      </c>
      <c r="B253" s="121" t="s">
        <v>112</v>
      </c>
      <c r="C253" s="35" t="s">
        <v>105</v>
      </c>
      <c r="D253" s="80"/>
      <c r="E253" s="36"/>
      <c r="F253" s="51">
        <f>F255</f>
        <v>640</v>
      </c>
      <c r="G253" s="82"/>
      <c r="H253" s="83"/>
      <c r="I253" s="84"/>
      <c r="J253" s="85"/>
      <c r="K253" s="86"/>
      <c r="L253" s="87">
        <f>L254</f>
        <v>-173</v>
      </c>
      <c r="M253" s="85"/>
      <c r="N253" s="84">
        <f t="shared" si="19"/>
        <v>-173</v>
      </c>
      <c r="O253" s="97"/>
      <c r="P253" s="84">
        <f t="shared" si="20"/>
        <v>467</v>
      </c>
      <c r="Q253" s="97"/>
      <c r="R253" s="106">
        <f>R254</f>
        <v>467</v>
      </c>
      <c r="S253" s="111"/>
      <c r="T253" s="177">
        <f t="shared" si="21"/>
        <v>100</v>
      </c>
      <c r="U253" s="186"/>
    </row>
    <row r="254" spans="1:21" ht="46.5" customHeight="1">
      <c r="A254" s="166" t="s">
        <v>144</v>
      </c>
      <c r="B254" s="121" t="s">
        <v>112</v>
      </c>
      <c r="C254" s="35" t="s">
        <v>105</v>
      </c>
      <c r="D254" s="80">
        <v>5110000</v>
      </c>
      <c r="E254" s="36"/>
      <c r="F254" s="51">
        <f>F255</f>
        <v>640</v>
      </c>
      <c r="G254" s="82"/>
      <c r="H254" s="83"/>
      <c r="I254" s="84"/>
      <c r="J254" s="85"/>
      <c r="K254" s="86"/>
      <c r="L254" s="87">
        <f>L255</f>
        <v>-173</v>
      </c>
      <c r="M254" s="85"/>
      <c r="N254" s="84">
        <f t="shared" si="19"/>
        <v>-173</v>
      </c>
      <c r="O254" s="97"/>
      <c r="P254" s="84">
        <f t="shared" si="20"/>
        <v>467</v>
      </c>
      <c r="Q254" s="97"/>
      <c r="R254" s="106">
        <f>R255</f>
        <v>467</v>
      </c>
      <c r="S254" s="111"/>
      <c r="T254" s="177">
        <f t="shared" si="21"/>
        <v>100</v>
      </c>
      <c r="U254" s="186"/>
    </row>
    <row r="255" spans="1:21" ht="31.5" customHeight="1">
      <c r="A255" s="34" t="s">
        <v>116</v>
      </c>
      <c r="B255" s="121" t="s">
        <v>112</v>
      </c>
      <c r="C255" s="35" t="s">
        <v>105</v>
      </c>
      <c r="D255" s="80">
        <v>5110000</v>
      </c>
      <c r="E255" s="36" t="s">
        <v>117</v>
      </c>
      <c r="F255" s="51">
        <v>640</v>
      </c>
      <c r="G255" s="82"/>
      <c r="H255" s="83"/>
      <c r="I255" s="84"/>
      <c r="J255" s="85"/>
      <c r="K255" s="86"/>
      <c r="L255" s="87">
        <v>-173</v>
      </c>
      <c r="M255" s="85"/>
      <c r="N255" s="84">
        <f t="shared" si="19"/>
        <v>-173</v>
      </c>
      <c r="O255" s="97"/>
      <c r="P255" s="84">
        <f t="shared" si="20"/>
        <v>467</v>
      </c>
      <c r="Q255" s="97"/>
      <c r="R255" s="106">
        <v>467</v>
      </c>
      <c r="S255" s="111"/>
      <c r="T255" s="177">
        <f t="shared" si="21"/>
        <v>100</v>
      </c>
      <c r="U255" s="186"/>
    </row>
    <row r="256" spans="1:21" ht="12" customHeight="1">
      <c r="A256" s="34"/>
      <c r="B256" s="35"/>
      <c r="C256" s="35"/>
      <c r="D256" s="80"/>
      <c r="E256" s="36"/>
      <c r="F256" s="51"/>
      <c r="G256" s="82"/>
      <c r="H256" s="83"/>
      <c r="I256" s="84"/>
      <c r="J256" s="85"/>
      <c r="K256" s="86"/>
      <c r="L256" s="87"/>
      <c r="M256" s="85"/>
      <c r="N256" s="84"/>
      <c r="O256" s="97"/>
      <c r="P256" s="84"/>
      <c r="Q256" s="97"/>
      <c r="R256" s="106"/>
      <c r="S256" s="111"/>
      <c r="T256" s="177"/>
      <c r="U256" s="186"/>
    </row>
    <row r="257" spans="1:21" ht="26.25" customHeight="1">
      <c r="A257" s="28" t="s">
        <v>32</v>
      </c>
      <c r="B257" s="121" t="s">
        <v>112</v>
      </c>
      <c r="C257" s="35" t="s">
        <v>106</v>
      </c>
      <c r="D257" s="80"/>
      <c r="E257" s="36"/>
      <c r="F257" s="51">
        <f>F258+F265+F274+F271</f>
        <v>82761</v>
      </c>
      <c r="G257" s="82">
        <f>G258+G265+G274</f>
        <v>1176</v>
      </c>
      <c r="H257" s="83">
        <f>H265+H268+H271+H274+H260</f>
        <v>76805</v>
      </c>
      <c r="I257" s="84">
        <f>I265+I268+I271+I274</f>
        <v>-53982</v>
      </c>
      <c r="J257" s="85">
        <f>J274</f>
        <v>-1176</v>
      </c>
      <c r="K257" s="86">
        <f>K260+K265+K268+K271+K274</f>
        <v>371</v>
      </c>
      <c r="L257" s="87">
        <f>L260+L265+L268+L271</f>
        <v>-7211</v>
      </c>
      <c r="M257" s="87">
        <f>M260+M265+M268+M271</f>
        <v>529</v>
      </c>
      <c r="N257" s="84">
        <f t="shared" si="19"/>
        <v>15983</v>
      </c>
      <c r="O257" s="97">
        <f>J257+M257</f>
        <v>-647</v>
      </c>
      <c r="P257" s="84">
        <f>P260+P265+P268+P271+P263</f>
        <v>128139</v>
      </c>
      <c r="Q257" s="97">
        <f>Q260+Q265+Q268+Q271</f>
        <v>538</v>
      </c>
      <c r="R257" s="106">
        <f>R260+R263+R265+R268+R271</f>
        <v>122843</v>
      </c>
      <c r="S257" s="111">
        <f>S265+S268</f>
        <v>513</v>
      </c>
      <c r="T257" s="177">
        <f t="shared" si="21"/>
        <v>95.8669881925097</v>
      </c>
      <c r="U257" s="186">
        <f>S257/Q257*100</f>
        <v>95.35315985130111</v>
      </c>
    </row>
    <row r="258" spans="1:21" ht="15" customHeight="1" hidden="1">
      <c r="A258" s="37" t="s">
        <v>56</v>
      </c>
      <c r="B258" s="35"/>
      <c r="C258" s="35" t="s">
        <v>106</v>
      </c>
      <c r="D258" s="138" t="s">
        <v>97</v>
      </c>
      <c r="E258" s="139"/>
      <c r="F258" s="51">
        <f>F259</f>
        <v>0</v>
      </c>
      <c r="G258" s="82"/>
      <c r="H258" s="83"/>
      <c r="I258" s="84"/>
      <c r="J258" s="85"/>
      <c r="K258" s="86"/>
      <c r="L258" s="87"/>
      <c r="M258" s="85"/>
      <c r="N258" s="84">
        <f t="shared" si="19"/>
        <v>0</v>
      </c>
      <c r="O258" s="97">
        <f aca="true" t="shared" si="22" ref="O258:O276">J258+M258</f>
        <v>0</v>
      </c>
      <c r="P258" s="84">
        <f t="shared" si="20"/>
        <v>0</v>
      </c>
      <c r="Q258" s="97">
        <f>G258+O258</f>
        <v>0</v>
      </c>
      <c r="R258" s="106"/>
      <c r="S258" s="111"/>
      <c r="T258" s="177" t="e">
        <f t="shared" si="21"/>
        <v>#DIV/0!</v>
      </c>
      <c r="U258" s="186" t="e">
        <f>S258/Q258*100</f>
        <v>#DIV/0!</v>
      </c>
    </row>
    <row r="259" spans="1:21" ht="15" customHeight="1" hidden="1">
      <c r="A259" s="31" t="s">
        <v>57</v>
      </c>
      <c r="B259" s="35"/>
      <c r="C259" s="35" t="s">
        <v>106</v>
      </c>
      <c r="D259" s="35" t="s">
        <v>97</v>
      </c>
      <c r="E259" s="36" t="s">
        <v>40</v>
      </c>
      <c r="F259" s="51">
        <f>G259+I259</f>
        <v>0</v>
      </c>
      <c r="G259" s="82"/>
      <c r="H259" s="83"/>
      <c r="I259" s="84"/>
      <c r="J259" s="85"/>
      <c r="K259" s="86"/>
      <c r="L259" s="87"/>
      <c r="M259" s="85"/>
      <c r="N259" s="84">
        <f t="shared" si="19"/>
        <v>0</v>
      </c>
      <c r="O259" s="97">
        <f t="shared" si="22"/>
        <v>0</v>
      </c>
      <c r="P259" s="84">
        <f t="shared" si="20"/>
        <v>0</v>
      </c>
      <c r="Q259" s="97">
        <f>G259+O259</f>
        <v>0</v>
      </c>
      <c r="R259" s="106"/>
      <c r="S259" s="111"/>
      <c r="T259" s="177" t="e">
        <f t="shared" si="21"/>
        <v>#DIV/0!</v>
      </c>
      <c r="U259" s="186" t="e">
        <f>S259/Q259*100</f>
        <v>#DIV/0!</v>
      </c>
    </row>
    <row r="260" spans="1:21" ht="17.25" customHeight="1">
      <c r="A260" s="164" t="s">
        <v>179</v>
      </c>
      <c r="B260" s="35" t="s">
        <v>112</v>
      </c>
      <c r="C260" s="35" t="s">
        <v>106</v>
      </c>
      <c r="D260" s="35" t="s">
        <v>180</v>
      </c>
      <c r="E260" s="36"/>
      <c r="F260" s="51">
        <v>0</v>
      </c>
      <c r="G260" s="82"/>
      <c r="H260" s="83">
        <f>H262</f>
        <v>30900</v>
      </c>
      <c r="I260" s="84"/>
      <c r="J260" s="85"/>
      <c r="K260" s="86"/>
      <c r="L260" s="87"/>
      <c r="M260" s="85"/>
      <c r="N260" s="84">
        <f t="shared" si="19"/>
        <v>30900</v>
      </c>
      <c r="O260" s="97">
        <f t="shared" si="22"/>
        <v>0</v>
      </c>
      <c r="P260" s="84">
        <f t="shared" si="20"/>
        <v>30900</v>
      </c>
      <c r="Q260" s="97"/>
      <c r="R260" s="106">
        <f>R261</f>
        <v>30900</v>
      </c>
      <c r="S260" s="111"/>
      <c r="T260" s="177">
        <f t="shared" si="21"/>
        <v>100</v>
      </c>
      <c r="U260" s="186"/>
    </row>
    <row r="261" spans="1:21" ht="45" customHeight="1">
      <c r="A261" s="164" t="s">
        <v>199</v>
      </c>
      <c r="B261" s="35" t="s">
        <v>112</v>
      </c>
      <c r="C261" s="35" t="s">
        <v>106</v>
      </c>
      <c r="D261" s="35" t="s">
        <v>200</v>
      </c>
      <c r="E261" s="36"/>
      <c r="F261" s="51">
        <v>0</v>
      </c>
      <c r="G261" s="82"/>
      <c r="H261" s="83">
        <f>H262</f>
        <v>30900</v>
      </c>
      <c r="I261" s="84"/>
      <c r="J261" s="85"/>
      <c r="K261" s="86"/>
      <c r="L261" s="87"/>
      <c r="M261" s="85"/>
      <c r="N261" s="84">
        <f t="shared" si="19"/>
        <v>30900</v>
      </c>
      <c r="O261" s="97">
        <f t="shared" si="22"/>
        <v>0</v>
      </c>
      <c r="P261" s="84">
        <f t="shared" si="20"/>
        <v>30900</v>
      </c>
      <c r="Q261" s="97"/>
      <c r="R261" s="106">
        <f>R262</f>
        <v>30900</v>
      </c>
      <c r="S261" s="111"/>
      <c r="T261" s="177">
        <f t="shared" si="21"/>
        <v>100</v>
      </c>
      <c r="U261" s="186"/>
    </row>
    <row r="262" spans="1:21" ht="16.5" customHeight="1">
      <c r="A262" s="165" t="s">
        <v>59</v>
      </c>
      <c r="B262" s="35" t="s">
        <v>112</v>
      </c>
      <c r="C262" s="35" t="s">
        <v>106</v>
      </c>
      <c r="D262" s="35" t="s">
        <v>200</v>
      </c>
      <c r="E262" s="36" t="s">
        <v>49</v>
      </c>
      <c r="F262" s="51">
        <v>0</v>
      </c>
      <c r="G262" s="82"/>
      <c r="H262" s="83">
        <v>30900</v>
      </c>
      <c r="I262" s="84"/>
      <c r="J262" s="85"/>
      <c r="K262" s="86"/>
      <c r="L262" s="87"/>
      <c r="M262" s="85"/>
      <c r="N262" s="84">
        <f t="shared" si="19"/>
        <v>30900</v>
      </c>
      <c r="O262" s="97">
        <f t="shared" si="22"/>
        <v>0</v>
      </c>
      <c r="P262" s="84">
        <f t="shared" si="20"/>
        <v>30900</v>
      </c>
      <c r="Q262" s="97"/>
      <c r="R262" s="106">
        <v>30900</v>
      </c>
      <c r="S262" s="111"/>
      <c r="T262" s="177">
        <f t="shared" si="21"/>
        <v>100</v>
      </c>
      <c r="U262" s="186"/>
    </row>
    <row r="263" spans="1:21" ht="31.5" customHeight="1">
      <c r="A263" s="166" t="s">
        <v>92</v>
      </c>
      <c r="B263" s="35" t="s">
        <v>112</v>
      </c>
      <c r="C263" s="35" t="s">
        <v>106</v>
      </c>
      <c r="D263" s="35" t="s">
        <v>177</v>
      </c>
      <c r="E263" s="36"/>
      <c r="F263" s="51"/>
      <c r="G263" s="82"/>
      <c r="H263" s="83"/>
      <c r="I263" s="84"/>
      <c r="J263" s="85"/>
      <c r="K263" s="86"/>
      <c r="L263" s="87"/>
      <c r="M263" s="85"/>
      <c r="N263" s="84"/>
      <c r="O263" s="97"/>
      <c r="P263" s="84">
        <f>P264</f>
        <v>9000</v>
      </c>
      <c r="Q263" s="97"/>
      <c r="R263" s="106">
        <f>R264</f>
        <v>9000</v>
      </c>
      <c r="S263" s="111"/>
      <c r="T263" s="177">
        <f t="shared" si="21"/>
        <v>100</v>
      </c>
      <c r="U263" s="186"/>
    </row>
    <row r="264" spans="1:21" ht="31.5" customHeight="1">
      <c r="A264" s="34" t="s">
        <v>124</v>
      </c>
      <c r="B264" s="35" t="s">
        <v>112</v>
      </c>
      <c r="C264" s="35" t="s">
        <v>106</v>
      </c>
      <c r="D264" s="35" t="s">
        <v>177</v>
      </c>
      <c r="E264" s="36" t="s">
        <v>125</v>
      </c>
      <c r="F264" s="51"/>
      <c r="G264" s="82"/>
      <c r="H264" s="83"/>
      <c r="I264" s="84"/>
      <c r="J264" s="85"/>
      <c r="K264" s="86"/>
      <c r="L264" s="87"/>
      <c r="M264" s="85"/>
      <c r="N264" s="84"/>
      <c r="O264" s="97"/>
      <c r="P264" s="84">
        <v>9000</v>
      </c>
      <c r="Q264" s="97"/>
      <c r="R264" s="106">
        <v>9000</v>
      </c>
      <c r="S264" s="111"/>
      <c r="T264" s="177">
        <f t="shared" si="21"/>
        <v>100</v>
      </c>
      <c r="U264" s="186"/>
    </row>
    <row r="265" spans="1:21" ht="15.75" customHeight="1">
      <c r="A265" s="164" t="s">
        <v>64</v>
      </c>
      <c r="B265" s="35" t="s">
        <v>112</v>
      </c>
      <c r="C265" s="35" t="s">
        <v>106</v>
      </c>
      <c r="D265" s="80">
        <v>5050000</v>
      </c>
      <c r="E265" s="36"/>
      <c r="F265" s="51">
        <f>F266+F267</f>
        <v>5900</v>
      </c>
      <c r="G265" s="82"/>
      <c r="H265" s="83">
        <f>H267</f>
        <v>82</v>
      </c>
      <c r="I265" s="84">
        <f>I266+I267</f>
        <v>-5400</v>
      </c>
      <c r="J265" s="85"/>
      <c r="K265" s="86">
        <f>K267</f>
        <v>329</v>
      </c>
      <c r="L265" s="87">
        <v>839</v>
      </c>
      <c r="M265" s="85">
        <v>79</v>
      </c>
      <c r="N265" s="84">
        <f t="shared" si="19"/>
        <v>-4150</v>
      </c>
      <c r="O265" s="97">
        <f t="shared" si="22"/>
        <v>79</v>
      </c>
      <c r="P265" s="84">
        <f>P267</f>
        <v>21871</v>
      </c>
      <c r="Q265" s="97">
        <f>Q267</f>
        <v>89</v>
      </c>
      <c r="R265" s="106">
        <f>R267</f>
        <v>21664</v>
      </c>
      <c r="S265" s="111">
        <f>S267</f>
        <v>64</v>
      </c>
      <c r="T265" s="177">
        <f t="shared" si="21"/>
        <v>99.05354121896576</v>
      </c>
      <c r="U265" s="186">
        <f>S265/Q265*100</f>
        <v>71.91011235955057</v>
      </c>
    </row>
    <row r="266" spans="1:21" ht="18.75" customHeight="1" hidden="1">
      <c r="A266" s="165" t="s">
        <v>75</v>
      </c>
      <c r="B266" s="35" t="s">
        <v>112</v>
      </c>
      <c r="C266" s="35" t="s">
        <v>106</v>
      </c>
      <c r="D266" s="80">
        <v>5050000</v>
      </c>
      <c r="E266" s="36" t="s">
        <v>74</v>
      </c>
      <c r="F266" s="51">
        <v>5500</v>
      </c>
      <c r="G266" s="82"/>
      <c r="H266" s="83"/>
      <c r="I266" s="84">
        <v>-5500</v>
      </c>
      <c r="J266" s="85"/>
      <c r="K266" s="86"/>
      <c r="L266" s="87"/>
      <c r="M266" s="85"/>
      <c r="N266" s="84">
        <f t="shared" si="19"/>
        <v>-5500</v>
      </c>
      <c r="O266" s="97">
        <f t="shared" si="22"/>
        <v>0</v>
      </c>
      <c r="P266" s="84">
        <f t="shared" si="20"/>
        <v>0</v>
      </c>
      <c r="Q266" s="97">
        <f>G266+O266</f>
        <v>0</v>
      </c>
      <c r="R266" s="106"/>
      <c r="S266" s="111"/>
      <c r="T266" s="177" t="e">
        <f t="shared" si="21"/>
        <v>#DIV/0!</v>
      </c>
      <c r="U266" s="186" t="e">
        <f>S266/Q266*100</f>
        <v>#DIV/0!</v>
      </c>
    </row>
    <row r="267" spans="1:21" ht="17.25" customHeight="1">
      <c r="A267" s="165" t="s">
        <v>163</v>
      </c>
      <c r="B267" s="35" t="s">
        <v>112</v>
      </c>
      <c r="C267" s="35" t="s">
        <v>106</v>
      </c>
      <c r="D267" s="80">
        <v>5050000</v>
      </c>
      <c r="E267" s="36" t="s">
        <v>65</v>
      </c>
      <c r="F267" s="51">
        <v>400</v>
      </c>
      <c r="G267" s="82"/>
      <c r="H267" s="83">
        <v>82</v>
      </c>
      <c r="I267" s="84">
        <v>100</v>
      </c>
      <c r="J267" s="85"/>
      <c r="K267" s="86">
        <v>329</v>
      </c>
      <c r="L267" s="87">
        <v>839</v>
      </c>
      <c r="M267" s="85">
        <v>79</v>
      </c>
      <c r="N267" s="84">
        <f t="shared" si="19"/>
        <v>1350</v>
      </c>
      <c r="O267" s="97">
        <f t="shared" si="22"/>
        <v>79</v>
      </c>
      <c r="P267" s="84">
        <v>21871</v>
      </c>
      <c r="Q267" s="97">
        <v>89</v>
      </c>
      <c r="R267" s="106">
        <v>21664</v>
      </c>
      <c r="S267" s="111">
        <v>64</v>
      </c>
      <c r="T267" s="177">
        <f t="shared" si="21"/>
        <v>99.05354121896576</v>
      </c>
      <c r="U267" s="186">
        <f>S267/Q267*100</f>
        <v>71.91011235955057</v>
      </c>
    </row>
    <row r="268" spans="1:21" ht="30.75" customHeight="1">
      <c r="A268" s="170" t="s">
        <v>189</v>
      </c>
      <c r="B268" s="35" t="s">
        <v>112</v>
      </c>
      <c r="C268" s="35" t="s">
        <v>106</v>
      </c>
      <c r="D268" s="80">
        <v>5140000</v>
      </c>
      <c r="E268" s="36"/>
      <c r="F268" s="51"/>
      <c r="G268" s="82"/>
      <c r="H268" s="83">
        <f>H270</f>
        <v>45823</v>
      </c>
      <c r="I268" s="84">
        <f>I270+I269</f>
        <v>16279</v>
      </c>
      <c r="J268" s="85"/>
      <c r="K268" s="86">
        <f>K269</f>
        <v>42</v>
      </c>
      <c r="L268" s="87">
        <f>L269+L270</f>
        <v>-8050</v>
      </c>
      <c r="M268" s="85">
        <f>M269+M270</f>
        <v>450</v>
      </c>
      <c r="N268" s="84">
        <f t="shared" si="19"/>
        <v>54094</v>
      </c>
      <c r="O268" s="97">
        <f t="shared" si="22"/>
        <v>450</v>
      </c>
      <c r="P268" s="84">
        <f>P269+P270</f>
        <v>54368</v>
      </c>
      <c r="Q268" s="97">
        <f>Q269</f>
        <v>449</v>
      </c>
      <c r="R268" s="106">
        <f>R269+R270</f>
        <v>49279</v>
      </c>
      <c r="S268" s="111">
        <f>S269</f>
        <v>449</v>
      </c>
      <c r="T268" s="177">
        <f t="shared" si="21"/>
        <v>90.63971453796351</v>
      </c>
      <c r="U268" s="186">
        <f>S268/Q268*100</f>
        <v>100</v>
      </c>
    </row>
    <row r="269" spans="1:21" ht="30" customHeight="1">
      <c r="A269" s="165" t="s">
        <v>75</v>
      </c>
      <c r="B269" s="35" t="s">
        <v>112</v>
      </c>
      <c r="C269" s="35" t="s">
        <v>106</v>
      </c>
      <c r="D269" s="80">
        <v>5140000</v>
      </c>
      <c r="E269" s="36" t="s">
        <v>74</v>
      </c>
      <c r="F269" s="51"/>
      <c r="G269" s="82"/>
      <c r="H269" s="83"/>
      <c r="I269" s="84">
        <v>400</v>
      </c>
      <c r="J269" s="85"/>
      <c r="K269" s="86">
        <v>42</v>
      </c>
      <c r="L269" s="87">
        <v>450</v>
      </c>
      <c r="M269" s="85">
        <v>450</v>
      </c>
      <c r="N269" s="84">
        <f t="shared" si="19"/>
        <v>892</v>
      </c>
      <c r="O269" s="97">
        <f t="shared" si="22"/>
        <v>450</v>
      </c>
      <c r="P269" s="84">
        <v>935</v>
      </c>
      <c r="Q269" s="97">
        <v>449</v>
      </c>
      <c r="R269" s="106">
        <v>935</v>
      </c>
      <c r="S269" s="111">
        <v>449</v>
      </c>
      <c r="T269" s="177">
        <f t="shared" si="21"/>
        <v>100</v>
      </c>
      <c r="U269" s="186">
        <f>S269/Q269*100</f>
        <v>100</v>
      </c>
    </row>
    <row r="270" spans="1:21" ht="17.25" customHeight="1">
      <c r="A270" s="165" t="s">
        <v>163</v>
      </c>
      <c r="B270" s="35" t="s">
        <v>112</v>
      </c>
      <c r="C270" s="35" t="s">
        <v>106</v>
      </c>
      <c r="D270" s="80">
        <v>5140000</v>
      </c>
      <c r="E270" s="36" t="s">
        <v>65</v>
      </c>
      <c r="F270" s="51"/>
      <c r="G270" s="82"/>
      <c r="H270" s="83">
        <v>45823</v>
      </c>
      <c r="I270" s="84">
        <v>15879</v>
      </c>
      <c r="J270" s="85"/>
      <c r="K270" s="86"/>
      <c r="L270" s="87">
        <v>-8500</v>
      </c>
      <c r="M270" s="85"/>
      <c r="N270" s="84">
        <f t="shared" si="19"/>
        <v>53202</v>
      </c>
      <c r="O270" s="97">
        <f t="shared" si="22"/>
        <v>0</v>
      </c>
      <c r="P270" s="84">
        <v>53433</v>
      </c>
      <c r="Q270" s="97"/>
      <c r="R270" s="106">
        <v>48344</v>
      </c>
      <c r="S270" s="111"/>
      <c r="T270" s="177">
        <f t="shared" si="21"/>
        <v>90.47592311867199</v>
      </c>
      <c r="U270" s="186"/>
    </row>
    <row r="271" spans="1:21" ht="17.25" customHeight="1">
      <c r="A271" s="164" t="s">
        <v>127</v>
      </c>
      <c r="B271" s="35" t="s">
        <v>112</v>
      </c>
      <c r="C271" s="35" t="s">
        <v>106</v>
      </c>
      <c r="D271" s="35" t="s">
        <v>137</v>
      </c>
      <c r="E271" s="36"/>
      <c r="F271" s="51">
        <f>F272+F273</f>
        <v>13395</v>
      </c>
      <c r="G271" s="82"/>
      <c r="H271" s="83"/>
      <c r="I271" s="84">
        <f>I272+I273</f>
        <v>-1395</v>
      </c>
      <c r="J271" s="85"/>
      <c r="K271" s="86"/>
      <c r="L271" s="87"/>
      <c r="M271" s="85"/>
      <c r="N271" s="84">
        <f t="shared" si="19"/>
        <v>-1395</v>
      </c>
      <c r="O271" s="97">
        <f t="shared" si="22"/>
        <v>0</v>
      </c>
      <c r="P271" s="84">
        <f>P272</f>
        <v>12000</v>
      </c>
      <c r="Q271" s="97"/>
      <c r="R271" s="106">
        <f>R272</f>
        <v>12000</v>
      </c>
      <c r="S271" s="111"/>
      <c r="T271" s="177">
        <f t="shared" si="21"/>
        <v>100</v>
      </c>
      <c r="U271" s="186"/>
    </row>
    <row r="272" spans="1:21" ht="16.5" customHeight="1">
      <c r="A272" s="165" t="s">
        <v>59</v>
      </c>
      <c r="B272" s="121" t="s">
        <v>112</v>
      </c>
      <c r="C272" s="35" t="s">
        <v>106</v>
      </c>
      <c r="D272" s="80">
        <v>5230000</v>
      </c>
      <c r="E272" s="36" t="s">
        <v>49</v>
      </c>
      <c r="F272" s="51">
        <v>12000</v>
      </c>
      <c r="G272" s="82"/>
      <c r="H272" s="83"/>
      <c r="I272" s="84"/>
      <c r="J272" s="85"/>
      <c r="K272" s="86"/>
      <c r="L272" s="87"/>
      <c r="M272" s="85"/>
      <c r="N272" s="84">
        <f t="shared" si="19"/>
        <v>0</v>
      </c>
      <c r="O272" s="97">
        <f t="shared" si="22"/>
        <v>0</v>
      </c>
      <c r="P272" s="84">
        <v>12000</v>
      </c>
      <c r="Q272" s="97"/>
      <c r="R272" s="106">
        <v>12000</v>
      </c>
      <c r="S272" s="111"/>
      <c r="T272" s="177">
        <f t="shared" si="21"/>
        <v>100</v>
      </c>
      <c r="U272" s="186"/>
    </row>
    <row r="273" spans="1:21" ht="30" customHeight="1" hidden="1">
      <c r="A273" s="165" t="s">
        <v>75</v>
      </c>
      <c r="B273" s="35" t="s">
        <v>112</v>
      </c>
      <c r="C273" s="35" t="s">
        <v>106</v>
      </c>
      <c r="D273" s="80">
        <v>5230000</v>
      </c>
      <c r="E273" s="36" t="s">
        <v>74</v>
      </c>
      <c r="F273" s="51">
        <v>1395</v>
      </c>
      <c r="G273" s="82"/>
      <c r="H273" s="83"/>
      <c r="I273" s="84">
        <v>-1395</v>
      </c>
      <c r="J273" s="85"/>
      <c r="K273" s="86"/>
      <c r="L273" s="87"/>
      <c r="M273" s="85"/>
      <c r="N273" s="84">
        <f t="shared" si="19"/>
        <v>-1395</v>
      </c>
      <c r="O273" s="97">
        <f t="shared" si="22"/>
        <v>0</v>
      </c>
      <c r="P273" s="84">
        <f t="shared" si="20"/>
        <v>0</v>
      </c>
      <c r="Q273" s="97"/>
      <c r="R273" s="106"/>
      <c r="S273" s="111"/>
      <c r="T273" s="177" t="e">
        <f t="shared" si="21"/>
        <v>#DIV/0!</v>
      </c>
      <c r="U273" s="186"/>
    </row>
    <row r="274" spans="1:21" ht="33" customHeight="1" hidden="1">
      <c r="A274" s="164" t="s">
        <v>146</v>
      </c>
      <c r="B274" s="35" t="s">
        <v>112</v>
      </c>
      <c r="C274" s="35" t="s">
        <v>106</v>
      </c>
      <c r="D274" s="35" t="s">
        <v>147</v>
      </c>
      <c r="E274" s="36"/>
      <c r="F274" s="51">
        <f>F275+F276</f>
        <v>63466</v>
      </c>
      <c r="G274" s="82">
        <v>1176</v>
      </c>
      <c r="H274" s="83"/>
      <c r="I274" s="84">
        <f>I275+I276</f>
        <v>-63466</v>
      </c>
      <c r="J274" s="85">
        <f>J275</f>
        <v>-1176</v>
      </c>
      <c r="K274" s="86"/>
      <c r="L274" s="87"/>
      <c r="M274" s="85"/>
      <c r="N274" s="84">
        <f t="shared" si="19"/>
        <v>-63466</v>
      </c>
      <c r="O274" s="97">
        <f t="shared" si="22"/>
        <v>-1176</v>
      </c>
      <c r="P274" s="84">
        <f t="shared" si="20"/>
        <v>0</v>
      </c>
      <c r="Q274" s="97"/>
      <c r="R274" s="106"/>
      <c r="S274" s="111"/>
      <c r="T274" s="177" t="e">
        <f t="shared" si="21"/>
        <v>#DIV/0!</v>
      </c>
      <c r="U274" s="186"/>
    </row>
    <row r="275" spans="1:21" ht="30.75" customHeight="1" hidden="1">
      <c r="A275" s="165" t="s">
        <v>34</v>
      </c>
      <c r="B275" s="35" t="s">
        <v>112</v>
      </c>
      <c r="C275" s="35" t="s">
        <v>106</v>
      </c>
      <c r="D275" s="35" t="s">
        <v>147</v>
      </c>
      <c r="E275" s="36" t="s">
        <v>51</v>
      </c>
      <c r="F275" s="51">
        <v>47587</v>
      </c>
      <c r="G275" s="82">
        <v>1176</v>
      </c>
      <c r="H275" s="83"/>
      <c r="I275" s="84">
        <v>-47587</v>
      </c>
      <c r="J275" s="85">
        <v>-1176</v>
      </c>
      <c r="K275" s="86"/>
      <c r="L275" s="87"/>
      <c r="M275" s="85"/>
      <c r="N275" s="84">
        <f t="shared" si="19"/>
        <v>-47587</v>
      </c>
      <c r="O275" s="97">
        <f t="shared" si="22"/>
        <v>-1176</v>
      </c>
      <c r="P275" s="84">
        <f t="shared" si="20"/>
        <v>0</v>
      </c>
      <c r="Q275" s="97"/>
      <c r="R275" s="106"/>
      <c r="S275" s="111"/>
      <c r="T275" s="177" t="e">
        <f t="shared" si="21"/>
        <v>#DIV/0!</v>
      </c>
      <c r="U275" s="186"/>
    </row>
    <row r="276" spans="1:21" ht="31.5" customHeight="1" hidden="1">
      <c r="A276" s="165" t="s">
        <v>75</v>
      </c>
      <c r="B276" s="35" t="s">
        <v>112</v>
      </c>
      <c r="C276" s="35" t="s">
        <v>106</v>
      </c>
      <c r="D276" s="35" t="s">
        <v>147</v>
      </c>
      <c r="E276" s="36" t="s">
        <v>74</v>
      </c>
      <c r="F276" s="51">
        <v>15879</v>
      </c>
      <c r="G276" s="82"/>
      <c r="H276" s="83"/>
      <c r="I276" s="84">
        <v>-15879</v>
      </c>
      <c r="J276" s="85"/>
      <c r="K276" s="86"/>
      <c r="L276" s="87"/>
      <c r="M276" s="85"/>
      <c r="N276" s="84">
        <f t="shared" si="19"/>
        <v>-15879</v>
      </c>
      <c r="O276" s="97">
        <f t="shared" si="22"/>
        <v>0</v>
      </c>
      <c r="P276" s="84">
        <f t="shared" si="20"/>
        <v>0</v>
      </c>
      <c r="Q276" s="97"/>
      <c r="R276" s="106"/>
      <c r="S276" s="111"/>
      <c r="T276" s="177" t="e">
        <f>R276/P276*100</f>
        <v>#DIV/0!</v>
      </c>
      <c r="U276" s="186"/>
    </row>
    <row r="277" spans="1:21" ht="12" customHeight="1">
      <c r="A277" s="172"/>
      <c r="B277" s="141"/>
      <c r="C277" s="141"/>
      <c r="D277" s="140"/>
      <c r="E277" s="142"/>
      <c r="F277" s="143"/>
      <c r="G277" s="144"/>
      <c r="H277" s="145"/>
      <c r="I277" s="146"/>
      <c r="J277" s="147"/>
      <c r="K277" s="148"/>
      <c r="L277" s="149"/>
      <c r="M277" s="147"/>
      <c r="N277" s="146"/>
      <c r="O277" s="150"/>
      <c r="P277" s="146"/>
      <c r="Q277" s="150"/>
      <c r="R277" s="180"/>
      <c r="S277" s="181"/>
      <c r="T277" s="189"/>
      <c r="U277" s="190"/>
    </row>
    <row r="278" spans="1:21" ht="15" customHeight="1">
      <c r="A278" s="58" t="s">
        <v>11</v>
      </c>
      <c r="B278" s="151"/>
      <c r="C278" s="151"/>
      <c r="D278" s="152"/>
      <c r="E278" s="153"/>
      <c r="F278" s="154">
        <f>F14+F61+F81+F105+F133+F142+F179+F200+F238</f>
        <v>2742896</v>
      </c>
      <c r="G278" s="155">
        <f>G14+G142+G179+G200+G238</f>
        <v>201332</v>
      </c>
      <c r="H278" s="156">
        <f>H61+H81+H105+H133+H142+H179+H200+H238</f>
        <v>366316</v>
      </c>
      <c r="I278" s="157">
        <f>I14+I61+I81+I105+I133+I142+I179+I200+I238</f>
        <v>-16000</v>
      </c>
      <c r="J278" s="158">
        <f>J14+J61+J81+J105+J133+J142+J179+J200+J238</f>
        <v>0</v>
      </c>
      <c r="K278" s="159">
        <f>K14+K61+K81+K105+K133+K142+K179+K200+K238</f>
        <v>0</v>
      </c>
      <c r="L278" s="157">
        <f>L14+L61+L81+L105+L142+L179+L200+L238+L133</f>
        <v>156281</v>
      </c>
      <c r="M278" s="157">
        <f>M14+M61+M81+M105+M142+M179+M200+M238</f>
        <v>137879</v>
      </c>
      <c r="N278" s="157">
        <f>H278+I278+K278+L278</f>
        <v>506597</v>
      </c>
      <c r="O278" s="158">
        <f>J278+M278</f>
        <v>137879</v>
      </c>
      <c r="P278" s="157">
        <f>P14+P61+P81+P105+P133+P142+P179+P200+P238</f>
        <v>3266501</v>
      </c>
      <c r="Q278" s="158">
        <f>Q14+Q61+Q81+Q105+Q133+Q142+Q179+Q200+Q238</f>
        <v>353513</v>
      </c>
      <c r="R278" s="157">
        <f>R14+R61+R81+R105+R133+R142+R179+R200+R238</f>
        <v>3220558</v>
      </c>
      <c r="S278" s="158">
        <f>S14+S61+S81+S105+S133+S142+S179+S200+S238</f>
        <v>337752</v>
      </c>
      <c r="T278" s="191">
        <f>R278/P278*100</f>
        <v>98.59351030353274</v>
      </c>
      <c r="U278" s="192">
        <f>S278/Q278*100</f>
        <v>95.54160667358768</v>
      </c>
    </row>
    <row r="279" spans="14:17" ht="15.75" hidden="1">
      <c r="N279" s="12">
        <f>N14+N61+N81+N105+N133+N142+N179+N200+N238</f>
        <v>506597</v>
      </c>
      <c r="O279" s="12">
        <f>O14+O61+O81+O105+O133+O142+O179+O200+O238</f>
        <v>137879</v>
      </c>
      <c r="P279" s="12">
        <f>P14+P61+P81+P105+P133+P142+P179+P200+P238</f>
        <v>3266501</v>
      </c>
      <c r="Q279" s="12">
        <f>Q14+Q61+Q81+Q105+Q133+Q142+Q179+Q200+Q238</f>
        <v>353513</v>
      </c>
    </row>
    <row r="280" spans="1:15" ht="15.75">
      <c r="A280" s="211"/>
      <c r="B280" s="211"/>
      <c r="C280" s="211"/>
      <c r="D280" s="211"/>
      <c r="E280" s="211"/>
      <c r="F280" s="211"/>
      <c r="O280" s="12">
        <f>O278-O279</f>
        <v>0</v>
      </c>
    </row>
    <row r="300" ht="15" customHeight="1"/>
  </sheetData>
  <mergeCells count="19">
    <mergeCell ref="A6:G6"/>
    <mergeCell ref="H9:M9"/>
    <mergeCell ref="N9:O9"/>
    <mergeCell ref="A280:F280"/>
    <mergeCell ref="A13:A14"/>
    <mergeCell ref="D13:D14"/>
    <mergeCell ref="B9:B10"/>
    <mergeCell ref="C9:C10"/>
    <mergeCell ref="D9:D10"/>
    <mergeCell ref="E9:E10"/>
    <mergeCell ref="E13:E14"/>
    <mergeCell ref="L10:M10"/>
    <mergeCell ref="R9:S9"/>
    <mergeCell ref="T9:U9"/>
    <mergeCell ref="A7:U7"/>
    <mergeCell ref="P9:Q9"/>
    <mergeCell ref="I10:J10"/>
    <mergeCell ref="A9:A10"/>
    <mergeCell ref="F9:G9"/>
  </mergeCells>
  <printOptions horizontalCentered="1"/>
  <pageMargins left="1.062992125984252" right="0" top="0.3937007874015748" bottom="0.3937007874015748" header="0.2362204724409449" footer="0.196850393700787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PalkinaEV</cp:lastModifiedBy>
  <cp:lastPrinted>2006-03-22T09:35:25Z</cp:lastPrinted>
  <dcterms:created xsi:type="dcterms:W3CDTF">2002-11-27T07:56:57Z</dcterms:created>
  <dcterms:modified xsi:type="dcterms:W3CDTF">2006-05-17T06:46:02Z</dcterms:modified>
  <cp:category/>
  <cp:version/>
  <cp:contentType/>
  <cp:contentStatus/>
</cp:coreProperties>
</file>