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30" windowWidth="15075" windowHeight="789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<sst xmlns="http://schemas.openxmlformats.org/spreadsheetml/2006/main" count="143" uniqueCount="52">
  <si>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</si>
  <si>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</si>
  <si>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</si>
  <si>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</si>
  <si>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</si>
  <si>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</si>
  <si>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</si>
  <si>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</si>
  <si>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</si>
  <si>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Наименование показателя</t>
  </si>
  <si>
    <t>Q</t>
  </si>
  <si>
    <t>Q1</t>
  </si>
  <si>
    <t>х</t>
  </si>
  <si>
    <t>Администрация Ломоносовского территориального округа мэрии города Архангельска</t>
  </si>
  <si>
    <t>главного администратора                                                                                             средств городского бюджета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</si>
  <si>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</si>
  <si>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</si>
  <si>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</si>
  <si>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</si>
  <si>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</si>
  <si>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</si>
  <si>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Р / Е(Р)</t>
  </si>
  <si>
    <t>Р  / Е(Р)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</si>
  <si>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</si>
  <si>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</si>
  <si>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 xml:space="preserve">Код и наименование </t>
  </si>
  <si>
    <t>О</t>
  </si>
  <si>
    <t>Р / Е (Р)</t>
  </si>
  <si>
    <t>N</t>
  </si>
  <si>
    <t>N1</t>
  </si>
  <si>
    <t>1. Внесение изменений  в сводную бюджетную роспись городского бюджета по предложениям ГРСГБ</t>
  </si>
  <si>
    <t>2. Доля суммы изменений сводной бюджетной росписи городского бюджета по предложениям ГРСГБ</t>
  </si>
  <si>
    <t>3. Внесение изменений в кассовый план по расходам городского бюджета по предложениям ГРСГБ</t>
  </si>
  <si>
    <t xml:space="preserve">4. Исполнение кассового плана по расходам городского бюджета </t>
  </si>
  <si>
    <t xml:space="preserve">5. Исполнение кассового плана по доходам </t>
  </si>
  <si>
    <t>6. Суммы невыясненных поступлений</t>
  </si>
  <si>
    <t xml:space="preserve">Макси-мально возможная оценка </t>
  </si>
  <si>
    <t>Суммарная оценка по показателям</t>
  </si>
  <si>
    <t>Р = 1 - Q1/Q, 
где Q1 - сумма положительных изменений в сводную бюджетную роспись городского бюджета по предложениям главного распорядителя по кодам видов изменений 040, 050, 060, 081, 082, 100, 130, 140, 150;
 Q -  общий объем бюджетных ассигнований главного распорядителя в соответствии с уточненной сводной бюджетной росписью
Е(Р) = Р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</si>
  <si>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</si>
  <si>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 xml:space="preserve">Р =  1 - Q1/Q, если Q1 ≤ Q,
Р =  Q1/Q - 1, если Q1 ≥ Q;                            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Р = 0, если   Q1 = Q = 0                                         Е(Р) = 1, если 0 ≤ Р ≤ 0,1;
Е(Р) = Р/0,3,  если 0,3&gt; Р &gt; 0,1
Е(Р) = 0, если Р ≥ 0,3, или  Р &lt; 0
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</si>
  <si>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</si>
  <si>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Итоговая оценка качества финансового менеджмента</t>
  </si>
  <si>
    <t>Администрация Северного территориального округа мэрии города Архангельска</t>
  </si>
  <si>
    <t>Рейтинг главных администраторов средств городского бюджета по результатам оценки качества финансового менеджмента за 9 месяцев  2012 года</t>
  </si>
  <si>
    <t>Справочно</t>
  </si>
  <si>
    <t>Рейтинг за 9 месяцев</t>
  </si>
  <si>
    <t>Итоговая оценка качества финансового менед-жмента ( с учетом изм. Показателя 1)</t>
  </si>
  <si>
    <t>Рейтинг за I полу-годие</t>
  </si>
  <si>
    <t>Рейтинг за I квартал</t>
  </si>
  <si>
    <t xml:space="preserve">Р = 1 – N1/N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= 6, при расчете за I полугодие,
N = 9, при расчете за 9 месяцев
N = 12, при расчете за год
Е(Р) = Р, если N1 &lt; N,
Е(Р) = 0, если N1 ≥ N
</t>
  </si>
  <si>
    <t>Р = 1 – N1/N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100, 130, 140, 150;                                N = 3, при расчете за I квартал, 
N = 6, при расчете за 1 полугодие,
N = 9, при расчете за 9 месяцев
N = 12, при расчете за год.
Е(Р) = Р, если N1 &lt; N,                                                Е(Р) = 0, если N1 ≥ 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</si>
</sst>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0"/>
      <color indexed="10"/>
      <name val="Times New Roman"/>
      <family val="2"/>
    </font>
    <font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2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/>
      <right style="hair"/>
      <top style="hair"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/>
    </border>
    <border>
      <left/>
      <right/>
      <top style="thin"/>
      <bottom/>
    </border>
    <border>
      <left/>
      <right/>
      <top style="hair"/>
      <bottom style="thin"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11" xfId="0" applyFont="1" applyBorder="1" applyAlignment="1">
      <alignment vertical="top"/>
    </xf>
    <xf numFmtId="2" fontId="4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3" borderId="12" xfId="0" applyFill="1" applyBorder="1" applyAlignment="1">
      <alignment/>
    </xf>
    <xf numFmtId="2" fontId="0" fillId="33" borderId="15" xfId="0" applyNumberFormat="1" applyFill="1" applyBorder="1" applyAlignment="1">
      <alignment vertical="top"/>
    </xf>
    <xf numFmtId="2" fontId="0" fillId="33" borderId="12" xfId="0" applyNumberFormat="1" applyFill="1" applyBorder="1" applyAlignment="1">
      <alignment vertical="top"/>
    </xf>
    <xf numFmtId="2" fontId="0" fillId="33" borderId="16" xfId="0" applyNumberFormat="1" applyFill="1" applyBorder="1" applyAlignment="1">
      <alignment vertical="top"/>
    </xf>
    <xf numFmtId="2" fontId="0" fillId="33" borderId="17" xfId="0" applyNumberFormat="1" applyFill="1" applyBorder="1" applyAlignment="1">
      <alignment vertical="top"/>
    </xf>
    <xf numFmtId="2" fontId="0" fillId="33" borderId="18" xfId="0" applyNumberFormat="1" applyFill="1" applyBorder="1" applyAlignment="1">
      <alignment vertical="top"/>
    </xf>
    <xf numFmtId="2" fontId="0" fillId="33" borderId="19" xfId="0" applyNumberFormat="1" applyFill="1" applyBorder="1" applyAlignment="1">
      <alignment vertical="top"/>
    </xf>
    <xf numFmtId="2" fontId="0" fillId="33" borderId="20" xfId="0" applyNumberFormat="1" applyFill="1" applyBorder="1" applyAlignment="1">
      <alignment vertical="top"/>
    </xf>
    <xf numFmtId="2" fontId="0" fillId="33" borderId="21" xfId="0" applyNumberFormat="1" applyFill="1" applyBorder="1" applyAlignment="1">
      <alignment vertical="top"/>
    </xf>
    <xf numFmtId="0" fontId="0" fillId="33" borderId="19" xfId="0" applyFill="1" applyBorder="1" applyAlignment="1">
      <alignment/>
    </xf>
    <xf numFmtId="0" fontId="4" fillId="33" borderId="12" xfId="0" applyFont="1" applyFill="1" applyBorder="1" applyAlignment="1">
      <alignment/>
    </xf>
    <xf numFmtId="2" fontId="4" fillId="33" borderId="15" xfId="0" applyNumberFormat="1" applyFont="1" applyFill="1" applyBorder="1" applyAlignment="1">
      <alignment vertical="top"/>
    </xf>
    <xf numFmtId="10" fontId="4" fillId="33" borderId="12" xfId="0" applyNumberFormat="1" applyFont="1" applyFill="1" applyBorder="1" applyAlignment="1">
      <alignment vertical="top"/>
    </xf>
    <xf numFmtId="10" fontId="4" fillId="33" borderId="15" xfId="0" applyNumberFormat="1" applyFont="1" applyFill="1" applyBorder="1" applyAlignment="1">
      <alignment vertical="top"/>
    </xf>
    <xf numFmtId="10" fontId="4" fillId="33" borderId="21" xfId="0" applyNumberFormat="1" applyFont="1" applyFill="1" applyBorder="1" applyAlignment="1">
      <alignment vertical="top"/>
    </xf>
    <xf numFmtId="1" fontId="4" fillId="34" borderId="20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1" fontId="4" fillId="34" borderId="22" xfId="0" applyNumberFormat="1" applyFont="1" applyFill="1" applyBorder="1" applyAlignment="1">
      <alignment vertical="top"/>
    </xf>
    <xf numFmtId="1" fontId="4" fillId="34" borderId="23" xfId="0" applyNumberFormat="1" applyFont="1" applyFill="1" applyBorder="1" applyAlignment="1">
      <alignment vertical="top"/>
    </xf>
    <xf numFmtId="1" fontId="4" fillId="34" borderId="24" xfId="0" applyNumberFormat="1" applyFont="1" applyFill="1" applyBorder="1" applyAlignment="1">
      <alignment vertical="top"/>
    </xf>
    <xf numFmtId="2" fontId="4" fillId="34" borderId="25" xfId="0" applyNumberFormat="1" applyFont="1" applyFill="1" applyBorder="1" applyAlignment="1">
      <alignment vertical="top"/>
    </xf>
    <xf numFmtId="1" fontId="4" fillId="34" borderId="26" xfId="0" applyNumberFormat="1" applyFont="1" applyFill="1" applyBorder="1" applyAlignment="1">
      <alignment vertical="top"/>
    </xf>
    <xf numFmtId="1" fontId="4" fillId="34" borderId="27" xfId="0" applyNumberFormat="1" applyFont="1" applyFill="1" applyBorder="1" applyAlignment="1">
      <alignment vertical="top"/>
    </xf>
    <xf numFmtId="2" fontId="4" fillId="34" borderId="19" xfId="0" applyNumberFormat="1" applyFont="1" applyFill="1" applyBorder="1" applyAlignment="1">
      <alignment vertical="top"/>
    </xf>
    <xf numFmtId="1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vertical="top" wrapText="1"/>
    </xf>
    <xf numFmtId="3" fontId="2" fillId="34" borderId="22" xfId="0" applyNumberFormat="1" applyFont="1" applyFill="1" applyBorder="1" applyAlignment="1">
      <alignment horizontal="right" vertical="top"/>
    </xf>
    <xf numFmtId="2" fontId="4" fillId="34" borderId="29" xfId="0" applyNumberFormat="1" applyFont="1" applyFill="1" applyBorder="1" applyAlignment="1">
      <alignment vertical="top"/>
    </xf>
    <xf numFmtId="3" fontId="0" fillId="34" borderId="23" xfId="0" applyNumberFormat="1" applyFont="1" applyFill="1" applyBorder="1" applyAlignment="1">
      <alignment vertical="top"/>
    </xf>
    <xf numFmtId="3" fontId="0" fillId="34" borderId="30" xfId="0" applyNumberFormat="1" applyFont="1" applyFill="1" applyBorder="1" applyAlignment="1">
      <alignment vertical="top"/>
    </xf>
    <xf numFmtId="2" fontId="4" fillId="34" borderId="31" xfId="0" applyNumberFormat="1" applyFont="1" applyFill="1" applyBorder="1" applyAlignment="1">
      <alignment vertical="top"/>
    </xf>
    <xf numFmtId="3" fontId="2" fillId="34" borderId="26" xfId="0" applyNumberFormat="1" applyFont="1" applyFill="1" applyBorder="1" applyAlignment="1">
      <alignment vertical="top"/>
    </xf>
    <xf numFmtId="3" fontId="2" fillId="34" borderId="32" xfId="0" applyNumberFormat="1" applyFont="1" applyFill="1" applyBorder="1" applyAlignment="1">
      <alignment horizontal="right" vertical="top"/>
    </xf>
    <xf numFmtId="3" fontId="2" fillId="34" borderId="23" xfId="0" applyNumberFormat="1" applyFont="1" applyFill="1" applyBorder="1" applyAlignment="1">
      <alignment vertical="top"/>
    </xf>
    <xf numFmtId="3" fontId="2" fillId="34" borderId="30" xfId="0" applyNumberFormat="1" applyFont="1" applyFill="1" applyBorder="1" applyAlignment="1">
      <alignment horizontal="right" vertical="top"/>
    </xf>
    <xf numFmtId="3" fontId="2" fillId="34" borderId="32" xfId="0" applyNumberFormat="1" applyFont="1" applyFill="1" applyBorder="1" applyAlignment="1">
      <alignment vertical="top"/>
    </xf>
    <xf numFmtId="3" fontId="2" fillId="34" borderId="30" xfId="0" applyNumberFormat="1" applyFont="1" applyFill="1" applyBorder="1" applyAlignment="1">
      <alignment vertical="top"/>
    </xf>
    <xf numFmtId="4" fontId="0" fillId="34" borderId="0" xfId="0" applyNumberFormat="1" applyFont="1" applyFill="1" applyAlignment="1">
      <alignment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vertical="top"/>
    </xf>
    <xf numFmtId="1" fontId="4" fillId="34" borderId="30" xfId="0" applyNumberFormat="1" applyFont="1" applyFill="1" applyBorder="1" applyAlignment="1">
      <alignment vertical="top"/>
    </xf>
    <xf numFmtId="1" fontId="4" fillId="34" borderId="33" xfId="0" applyNumberFormat="1" applyFont="1" applyFill="1" applyBorder="1" applyAlignment="1">
      <alignment vertical="top"/>
    </xf>
    <xf numFmtId="1" fontId="4" fillId="34" borderId="32" xfId="0" applyNumberFormat="1" applyFont="1" applyFill="1" applyBorder="1" applyAlignment="1">
      <alignment vertical="top"/>
    </xf>
    <xf numFmtId="1" fontId="4" fillId="34" borderId="34" xfId="0" applyNumberFormat="1" applyFont="1" applyFill="1" applyBorder="1" applyAlignment="1">
      <alignment vertical="top"/>
    </xf>
    <xf numFmtId="1" fontId="4" fillId="0" borderId="35" xfId="0" applyNumberFormat="1" applyFont="1" applyFill="1" applyBorder="1" applyAlignment="1">
      <alignment vertical="top"/>
    </xf>
    <xf numFmtId="1" fontId="4" fillId="0" borderId="36" xfId="0" applyNumberFormat="1" applyFont="1" applyFill="1" applyBorder="1" applyAlignment="1">
      <alignment vertical="top"/>
    </xf>
    <xf numFmtId="1" fontId="4" fillId="0" borderId="37" xfId="0" applyNumberFormat="1" applyFont="1" applyFill="1" applyBorder="1" applyAlignment="1">
      <alignment vertical="top"/>
    </xf>
    <xf numFmtId="1" fontId="4" fillId="0" borderId="38" xfId="0" applyNumberFormat="1" applyFont="1" applyFill="1" applyBorder="1" applyAlignment="1">
      <alignment vertical="top"/>
    </xf>
    <xf numFmtId="1" fontId="4" fillId="0" borderId="39" xfId="0" applyNumberFormat="1" applyFont="1" applyFill="1" applyBorder="1" applyAlignment="1">
      <alignment vertical="top"/>
    </xf>
    <xf numFmtId="1" fontId="4" fillId="0" borderId="40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vertical="top"/>
    </xf>
    <xf numFmtId="2" fontId="4" fillId="0" borderId="14" xfId="0" applyNumberFormat="1" applyFont="1" applyFill="1" applyBorder="1" applyAlignment="1">
      <alignment vertical="top"/>
    </xf>
    <xf numFmtId="2" fontId="4" fillId="0" borderId="42" xfId="0" applyNumberFormat="1" applyFont="1" applyFill="1" applyBorder="1" applyAlignment="1">
      <alignment vertical="top"/>
    </xf>
    <xf numFmtId="2" fontId="4" fillId="0" borderId="17" xfId="0" applyNumberFormat="1" applyFont="1" applyFill="1" applyBorder="1" applyAlignment="1">
      <alignment vertical="top"/>
    </xf>
    <xf numFmtId="2" fontId="4" fillId="0" borderId="43" xfId="0" applyNumberFormat="1" applyFont="1" applyFill="1" applyBorder="1" applyAlignment="1">
      <alignment vertical="top"/>
    </xf>
    <xf numFmtId="2" fontId="4" fillId="0" borderId="25" xfId="0" applyNumberFormat="1" applyFont="1" applyFill="1" applyBorder="1" applyAlignment="1">
      <alignment vertical="top"/>
    </xf>
    <xf numFmtId="2" fontId="4" fillId="0" borderId="44" xfId="0" applyNumberFormat="1" applyFont="1" applyFill="1" applyBorder="1" applyAlignment="1">
      <alignment vertical="top"/>
    </xf>
    <xf numFmtId="2" fontId="4" fillId="0" borderId="19" xfId="0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vertical="top"/>
    </xf>
    <xf numFmtId="2" fontId="4" fillId="0" borderId="29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horizontal="right" vertical="top"/>
    </xf>
    <xf numFmtId="2" fontId="2" fillId="0" borderId="29" xfId="0" applyNumberFormat="1" applyFon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3" fontId="2" fillId="0" borderId="26" xfId="0" applyNumberFormat="1" applyFont="1" applyFill="1" applyBorder="1" applyAlignment="1">
      <alignment horizontal="right" vertical="top"/>
    </xf>
    <xf numFmtId="3" fontId="2" fillId="0" borderId="32" xfId="0" applyNumberFormat="1" applyFont="1" applyFill="1" applyBorder="1" applyAlignment="1">
      <alignment horizontal="right" vertical="top"/>
    </xf>
    <xf numFmtId="2" fontId="2" fillId="0" borderId="25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2" fontId="2" fillId="0" borderId="31" xfId="0" applyNumberFormat="1" applyFont="1" applyFill="1" applyBorder="1" applyAlignment="1">
      <alignment horizontal="right" vertical="top"/>
    </xf>
    <xf numFmtId="2" fontId="2" fillId="0" borderId="29" xfId="0" applyNumberFormat="1" applyFont="1" applyFill="1" applyBorder="1" applyAlignment="1">
      <alignment horizontal="right" vertical="top"/>
    </xf>
    <xf numFmtId="2" fontId="2" fillId="0" borderId="45" xfId="0" applyNumberFormat="1" applyFont="1" applyFill="1" applyBorder="1" applyAlignment="1">
      <alignment horizontal="right" vertical="top"/>
    </xf>
    <xf numFmtId="2" fontId="2" fillId="0" borderId="19" xfId="0" applyNumberFormat="1" applyFont="1" applyFill="1" applyBorder="1" applyAlignment="1">
      <alignment horizontal="right" vertical="top"/>
    </xf>
    <xf numFmtId="3" fontId="2" fillId="0" borderId="26" xfId="0" applyNumberFormat="1" applyFont="1" applyFill="1" applyBorder="1" applyAlignment="1">
      <alignment vertical="top"/>
    </xf>
    <xf numFmtId="2" fontId="2" fillId="0" borderId="25" xfId="0" applyNumberFormat="1" applyFont="1" applyFill="1" applyBorder="1" applyAlignment="1">
      <alignment vertical="top"/>
    </xf>
    <xf numFmtId="3" fontId="2" fillId="0" borderId="23" xfId="0" applyNumberFormat="1" applyFont="1" applyFill="1" applyBorder="1" applyAlignment="1">
      <alignment vertical="top"/>
    </xf>
    <xf numFmtId="2" fontId="2" fillId="0" borderId="31" xfId="0" applyNumberFormat="1" applyFont="1" applyFill="1" applyBorder="1" applyAlignment="1">
      <alignment vertical="top"/>
    </xf>
    <xf numFmtId="3" fontId="2" fillId="0" borderId="28" xfId="0" applyNumberFormat="1" applyFont="1" applyFill="1" applyBorder="1" applyAlignment="1">
      <alignment horizontal="right" vertical="top"/>
    </xf>
    <xf numFmtId="2" fontId="2" fillId="0" borderId="14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31" borderId="12" xfId="0" applyFont="1" applyFill="1" applyBorder="1" applyAlignment="1">
      <alignment/>
    </xf>
    <xf numFmtId="0" fontId="0" fillId="34" borderId="0" xfId="0" applyFill="1" applyAlignment="1">
      <alignment/>
    </xf>
    <xf numFmtId="1" fontId="4" fillId="0" borderId="24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horizontal="right" vertical="top"/>
    </xf>
    <xf numFmtId="3" fontId="2" fillId="0" borderId="26" xfId="0" applyNumberFormat="1" applyFont="1" applyFill="1" applyBorder="1" applyAlignment="1">
      <alignment vertical="top"/>
    </xf>
    <xf numFmtId="1" fontId="4" fillId="0" borderId="23" xfId="0" applyNumberFormat="1" applyFont="1" applyFill="1" applyBorder="1" applyAlignment="1">
      <alignment vertical="top"/>
    </xf>
    <xf numFmtId="3" fontId="2" fillId="0" borderId="30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vertical="top"/>
    </xf>
    <xf numFmtId="2" fontId="4" fillId="0" borderId="31" xfId="0" applyNumberFormat="1" applyFont="1" applyFill="1" applyBorder="1" applyAlignment="1">
      <alignment vertical="top"/>
    </xf>
    <xf numFmtId="2" fontId="42" fillId="31" borderId="15" xfId="0" applyNumberFormat="1" applyFont="1" applyFill="1" applyBorder="1" applyAlignment="1">
      <alignment vertical="top"/>
    </xf>
    <xf numFmtId="2" fontId="42" fillId="31" borderId="20" xfId="0" applyNumberFormat="1" applyFont="1" applyFill="1" applyBorder="1" applyAlignment="1">
      <alignment vertical="top"/>
    </xf>
    <xf numFmtId="2" fontId="0" fillId="31" borderId="21" xfId="0" applyNumberFormat="1" applyFill="1" applyBorder="1" applyAlignment="1">
      <alignment vertical="top"/>
    </xf>
    <xf numFmtId="2" fontId="0" fillId="31" borderId="12" xfId="0" applyNumberFormat="1" applyFill="1" applyBorder="1" applyAlignment="1">
      <alignment vertical="top"/>
    </xf>
    <xf numFmtId="10" fontId="4" fillId="31" borderId="12" xfId="0" applyNumberFormat="1" applyFont="1" applyFill="1" applyBorder="1" applyAlignment="1">
      <alignment vertical="top"/>
    </xf>
    <xf numFmtId="2" fontId="0" fillId="31" borderId="15" xfId="0" applyNumberFormat="1" applyFill="1" applyBorder="1" applyAlignment="1">
      <alignment vertical="top"/>
    </xf>
    <xf numFmtId="2" fontId="0" fillId="31" borderId="20" xfId="0" applyNumberFormat="1" applyFill="1" applyBorder="1" applyAlignment="1">
      <alignment vertical="top"/>
    </xf>
    <xf numFmtId="10" fontId="4" fillId="31" borderId="15" xfId="0" applyNumberFormat="1" applyFont="1" applyFill="1" applyBorder="1" applyAlignment="1">
      <alignment vertical="top"/>
    </xf>
    <xf numFmtId="10" fontId="4" fillId="31" borderId="21" xfId="0" applyNumberFormat="1" applyFont="1" applyFill="1" applyBorder="1" applyAlignment="1">
      <alignment vertical="top"/>
    </xf>
    <xf numFmtId="1" fontId="4" fillId="0" borderId="26" xfId="0" applyNumberFormat="1" applyFont="1" applyFill="1" applyBorder="1" applyAlignment="1">
      <alignment vertical="top"/>
    </xf>
    <xf numFmtId="1" fontId="4" fillId="0" borderId="32" xfId="0" applyNumberFormat="1" applyFont="1" applyFill="1" applyBorder="1" applyAlignment="1">
      <alignment vertical="top"/>
    </xf>
    <xf numFmtId="1" fontId="4" fillId="0" borderId="27" xfId="0" applyNumberFormat="1" applyFont="1" applyFill="1" applyBorder="1" applyAlignment="1">
      <alignment vertical="top"/>
    </xf>
    <xf numFmtId="1" fontId="4" fillId="0" borderId="34" xfId="0" applyNumberFormat="1" applyFont="1" applyFill="1" applyBorder="1" applyAlignment="1">
      <alignment vertical="top"/>
    </xf>
    <xf numFmtId="1" fontId="4" fillId="0" borderId="28" xfId="0" applyNumberFormat="1" applyFont="1" applyFill="1" applyBorder="1" applyAlignment="1">
      <alignment vertical="top"/>
    </xf>
    <xf numFmtId="1" fontId="4" fillId="0" borderId="22" xfId="0" applyNumberFormat="1" applyFont="1" applyFill="1" applyBorder="1" applyAlignment="1">
      <alignment vertical="top"/>
    </xf>
    <xf numFmtId="3" fontId="2" fillId="0" borderId="22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vertical="top"/>
    </xf>
    <xf numFmtId="2" fontId="4" fillId="0" borderId="46" xfId="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1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43" fillId="33" borderId="15" xfId="0" applyNumberFormat="1" applyFont="1" applyFill="1" applyBorder="1" applyAlignment="1">
      <alignment vertical="top"/>
    </xf>
    <xf numFmtId="2" fontId="43" fillId="33" borderId="20" xfId="0" applyNumberFormat="1" applyFont="1" applyFill="1" applyBorder="1" applyAlignment="1">
      <alignment vertical="top"/>
    </xf>
    <xf numFmtId="10" fontId="43" fillId="33" borderId="16" xfId="0" applyNumberFormat="1" applyFont="1" applyFill="1" applyBorder="1" applyAlignment="1">
      <alignment vertical="top"/>
    </xf>
    <xf numFmtId="0" fontId="0" fillId="0" borderId="47" xfId="0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/>
    </xf>
    <xf numFmtId="2" fontId="4" fillId="35" borderId="16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top" wrapText="1"/>
    </xf>
    <xf numFmtId="2" fontId="4" fillId="34" borderId="49" xfId="0" applyNumberFormat="1" applyFont="1" applyFill="1" applyBorder="1" applyAlignment="1">
      <alignment horizontal="center" vertical="top" wrapText="1"/>
    </xf>
    <xf numFmtId="2" fontId="4" fillId="34" borderId="50" xfId="0" applyNumberFormat="1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48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top" wrapText="1"/>
    </xf>
    <xf numFmtId="0" fontId="0" fillId="34" borderId="49" xfId="0" applyFill="1" applyBorder="1" applyAlignment="1">
      <alignment horizontal="center" vertical="top" wrapText="1"/>
    </xf>
    <xf numFmtId="0" fontId="0" fillId="34" borderId="50" xfId="0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1943100</xdr:colOff>
      <xdr:row>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238125"/>
          <a:ext cx="219075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PageLayoutView="0" workbookViewId="0" topLeftCell="B16">
      <selection activeCell="D37" sqref="D37"/>
    </sheetView>
  </sheetViews>
  <sheetFormatPr defaultColWidth="4.16015625" defaultRowHeight="12.75"/>
  <cols>
    <col min="1" max="1" width="1.66796875" style="2" hidden="1" customWidth="1"/>
    <col min="2" max="2" width="4.33203125" style="2" customWidth="1"/>
    <col min="3" max="3" width="34" style="3" customWidth="1"/>
    <col min="4" max="5" width="10.83203125" style="40" customWidth="1"/>
    <col min="6" max="7" width="10.83203125" style="41" customWidth="1"/>
    <col min="8" max="8" width="10.66015625" style="41" customWidth="1"/>
    <col min="9" max="9" width="10.83203125" style="41" customWidth="1"/>
    <col min="10" max="11" width="10.83203125" style="40" customWidth="1"/>
    <col min="12" max="12" width="10.83203125" style="4" customWidth="1"/>
    <col min="13" max="14" width="10.83203125" style="60" customWidth="1"/>
    <col min="15" max="15" width="10.83203125" style="41" customWidth="1"/>
    <col min="16" max="16" width="11.66015625" style="112" customWidth="1"/>
    <col min="17" max="17" width="12.66015625" style="112" customWidth="1"/>
    <col min="18" max="18" width="10.83203125" style="113" customWidth="1"/>
    <col min="19" max="19" width="11.33203125" style="113" customWidth="1"/>
    <col min="20" max="21" width="10.83203125" style="113" customWidth="1"/>
    <col min="22" max="22" width="12.33203125" style="15" customWidth="1"/>
    <col min="23" max="23" width="13.33203125" style="15" customWidth="1"/>
    <col min="24" max="24" width="13.33203125" style="14" customWidth="1"/>
    <col min="25" max="27" width="13.33203125" style="14" hidden="1" customWidth="1"/>
    <col min="28" max="28" width="10.16015625" style="14" customWidth="1"/>
    <col min="29" max="29" width="8.83203125" style="115" customWidth="1"/>
    <col min="30" max="30" width="8.66015625" style="115" customWidth="1"/>
    <col min="31" max="32" width="4.16015625" style="0" customWidth="1"/>
    <col min="33" max="33" width="7.5" style="0" customWidth="1"/>
  </cols>
  <sheetData>
    <row r="1" spans="1:30" ht="6" customHeight="1">
      <c r="A1" s="198" t="s">
        <v>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</row>
    <row r="2" spans="1:30" ht="12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30" ht="54.75" customHeight="1">
      <c r="A3" s="8"/>
      <c r="B3" s="10"/>
      <c r="C3" s="9" t="s">
        <v>9</v>
      </c>
      <c r="D3" s="165" t="s">
        <v>30</v>
      </c>
      <c r="E3" s="166"/>
      <c r="F3" s="167"/>
      <c r="G3" s="165" t="s">
        <v>31</v>
      </c>
      <c r="H3" s="166"/>
      <c r="I3" s="167"/>
      <c r="J3" s="172" t="s">
        <v>32</v>
      </c>
      <c r="K3" s="173"/>
      <c r="L3" s="174"/>
      <c r="M3" s="165" t="s">
        <v>33</v>
      </c>
      <c r="N3" s="166"/>
      <c r="O3" s="167"/>
      <c r="P3" s="181" t="s">
        <v>34</v>
      </c>
      <c r="Q3" s="182"/>
      <c r="R3" s="183"/>
      <c r="S3" s="191" t="s">
        <v>35</v>
      </c>
      <c r="T3" s="192"/>
      <c r="U3" s="193"/>
      <c r="V3" s="189" t="s">
        <v>36</v>
      </c>
      <c r="W3" s="189" t="s">
        <v>37</v>
      </c>
      <c r="X3" s="187" t="s">
        <v>42</v>
      </c>
      <c r="Y3" s="189" t="s">
        <v>36</v>
      </c>
      <c r="Z3" s="189" t="s">
        <v>37</v>
      </c>
      <c r="AA3" s="187" t="s">
        <v>47</v>
      </c>
      <c r="AB3" s="151"/>
      <c r="AC3" s="211" t="s">
        <v>45</v>
      </c>
      <c r="AD3" s="212"/>
    </row>
    <row r="4" spans="1:30" ht="191.25" customHeight="1">
      <c r="A4" s="5"/>
      <c r="B4" s="163" t="s">
        <v>25</v>
      </c>
      <c r="C4" s="164"/>
      <c r="D4" s="175" t="s">
        <v>51</v>
      </c>
      <c r="E4" s="176"/>
      <c r="F4" s="177"/>
      <c r="G4" s="175" t="s">
        <v>38</v>
      </c>
      <c r="H4" s="176"/>
      <c r="I4" s="177"/>
      <c r="J4" s="184" t="s">
        <v>50</v>
      </c>
      <c r="K4" s="185"/>
      <c r="L4" s="186"/>
      <c r="M4" s="160" t="s">
        <v>39</v>
      </c>
      <c r="N4" s="161"/>
      <c r="O4" s="162"/>
      <c r="P4" s="178" t="s">
        <v>40</v>
      </c>
      <c r="Q4" s="179"/>
      <c r="R4" s="180"/>
      <c r="S4" s="194" t="s">
        <v>41</v>
      </c>
      <c r="T4" s="195"/>
      <c r="U4" s="196"/>
      <c r="V4" s="190"/>
      <c r="W4" s="190"/>
      <c r="X4" s="188"/>
      <c r="Y4" s="190"/>
      <c r="Z4" s="190"/>
      <c r="AA4" s="188"/>
      <c r="AB4" s="152" t="s">
        <v>46</v>
      </c>
      <c r="AC4" s="148" t="s">
        <v>48</v>
      </c>
      <c r="AD4" s="149" t="s">
        <v>49</v>
      </c>
    </row>
    <row r="5" spans="1:31" ht="26.25" customHeight="1">
      <c r="A5" s="5"/>
      <c r="B5" s="170" t="s">
        <v>14</v>
      </c>
      <c r="C5" s="171"/>
      <c r="D5" s="31" t="s">
        <v>29</v>
      </c>
      <c r="E5" s="31" t="s">
        <v>28</v>
      </c>
      <c r="F5" s="32" t="s">
        <v>27</v>
      </c>
      <c r="G5" s="42" t="s">
        <v>11</v>
      </c>
      <c r="H5" s="43" t="s">
        <v>10</v>
      </c>
      <c r="I5" s="44" t="s">
        <v>22</v>
      </c>
      <c r="J5" s="61" t="s">
        <v>29</v>
      </c>
      <c r="K5" s="61" t="s">
        <v>28</v>
      </c>
      <c r="L5" s="6" t="s">
        <v>22</v>
      </c>
      <c r="M5" s="46" t="s">
        <v>11</v>
      </c>
      <c r="N5" s="45" t="s">
        <v>10</v>
      </c>
      <c r="O5" s="47" t="s">
        <v>22</v>
      </c>
      <c r="P5" s="85" t="s">
        <v>11</v>
      </c>
      <c r="Q5" s="86" t="s">
        <v>10</v>
      </c>
      <c r="R5" s="87" t="s">
        <v>21</v>
      </c>
      <c r="S5" s="88" t="s">
        <v>26</v>
      </c>
      <c r="T5" s="89" t="s">
        <v>11</v>
      </c>
      <c r="U5" s="87" t="s">
        <v>21</v>
      </c>
      <c r="V5" s="16"/>
      <c r="W5" s="25"/>
      <c r="X5" s="26"/>
      <c r="Y5" s="114"/>
      <c r="Z5" s="114"/>
      <c r="AA5" s="114"/>
      <c r="AB5" s="153"/>
      <c r="AD5" s="150"/>
      <c r="AE5" s="147"/>
    </row>
    <row r="6" spans="1:30" ht="19.5" customHeight="1">
      <c r="A6" s="1"/>
      <c r="B6" s="158">
        <v>800</v>
      </c>
      <c r="C6" s="168" t="s">
        <v>0</v>
      </c>
      <c r="D6" s="67">
        <v>11</v>
      </c>
      <c r="E6" s="33">
        <v>9</v>
      </c>
      <c r="F6" s="76">
        <v>0</v>
      </c>
      <c r="G6" s="73">
        <v>2450</v>
      </c>
      <c r="H6" s="73">
        <v>411012</v>
      </c>
      <c r="I6" s="77">
        <f>1-G6/H6</f>
        <v>0.9940391034811635</v>
      </c>
      <c r="J6" s="74">
        <v>1</v>
      </c>
      <c r="K6" s="33">
        <v>9</v>
      </c>
      <c r="L6" s="76">
        <f>1-J6/K6</f>
        <v>0.8888888888888888</v>
      </c>
      <c r="M6" s="49">
        <v>184236</v>
      </c>
      <c r="N6" s="48">
        <v>211414</v>
      </c>
      <c r="O6" s="36">
        <f>M6/N6</f>
        <v>0.8714465456403077</v>
      </c>
      <c r="P6" s="90">
        <v>18044</v>
      </c>
      <c r="Q6" s="91">
        <v>14641</v>
      </c>
      <c r="R6" s="92">
        <f>P6/Q6-1</f>
        <v>0.2324294788607335</v>
      </c>
      <c r="S6" s="93">
        <v>0</v>
      </c>
      <c r="T6" s="90">
        <v>18044</v>
      </c>
      <c r="U6" s="92">
        <f>1-S6/T6</f>
        <v>1</v>
      </c>
      <c r="V6" s="17"/>
      <c r="W6" s="17"/>
      <c r="X6" s="27"/>
      <c r="Y6" s="17"/>
      <c r="Z6" s="17"/>
      <c r="AA6" s="27"/>
      <c r="AB6" s="203">
        <v>11</v>
      </c>
      <c r="AC6" s="207">
        <v>8</v>
      </c>
      <c r="AD6" s="209">
        <v>8</v>
      </c>
    </row>
    <row r="7" spans="1:30" ht="19.5" customHeight="1">
      <c r="A7" s="1">
        <v>800</v>
      </c>
      <c r="B7" s="159"/>
      <c r="C7" s="169"/>
      <c r="D7" s="68"/>
      <c r="E7" s="34"/>
      <c r="F7" s="78">
        <v>0</v>
      </c>
      <c r="G7" s="75"/>
      <c r="H7" s="75"/>
      <c r="I7" s="79">
        <f>I6</f>
        <v>0.9940391034811635</v>
      </c>
      <c r="J7" s="68"/>
      <c r="K7" s="34"/>
      <c r="L7" s="78">
        <f>L6</f>
        <v>0.8888888888888888</v>
      </c>
      <c r="M7" s="52"/>
      <c r="N7" s="51"/>
      <c r="O7" s="53">
        <f>O6</f>
        <v>0.8714465456403077</v>
      </c>
      <c r="P7" s="94"/>
      <c r="Q7" s="95"/>
      <c r="R7" s="96">
        <f>R6/0.3</f>
        <v>0.7747649295357784</v>
      </c>
      <c r="S7" s="95"/>
      <c r="T7" s="95"/>
      <c r="U7" s="96">
        <v>1</v>
      </c>
      <c r="V7" s="18">
        <v>6</v>
      </c>
      <c r="W7" s="18">
        <f>O7+R7+F7+I7+L7+U7</f>
        <v>4.5291394675461385</v>
      </c>
      <c r="X7" s="127">
        <f>ROUND(W7,2)/V7</f>
        <v>0.755</v>
      </c>
      <c r="Y7" s="18">
        <v>6</v>
      </c>
      <c r="Z7" s="18" t="e">
        <f>R7+U7+#REF!+L7+O7+I7</f>
        <v>#REF!</v>
      </c>
      <c r="AA7" s="28" t="e">
        <f>Z7/Y7</f>
        <v>#REF!</v>
      </c>
      <c r="AB7" s="204"/>
      <c r="AC7" s="208"/>
      <c r="AD7" s="210"/>
    </row>
    <row r="8" spans="1:30" ht="19.5" customHeight="1">
      <c r="A8" s="1">
        <v>801</v>
      </c>
      <c r="B8" s="154">
        <v>801</v>
      </c>
      <c r="C8" s="156" t="s">
        <v>13</v>
      </c>
      <c r="D8" s="69">
        <v>6</v>
      </c>
      <c r="E8" s="35">
        <v>9</v>
      </c>
      <c r="F8" s="80">
        <f>1-D8/E8</f>
        <v>0.33333333333333337</v>
      </c>
      <c r="G8" s="73">
        <v>1382</v>
      </c>
      <c r="H8" s="73">
        <v>17319</v>
      </c>
      <c r="I8" s="77">
        <f>1-G8/H8</f>
        <v>0.9202032449910503</v>
      </c>
      <c r="J8" s="69">
        <v>1</v>
      </c>
      <c r="K8" s="35">
        <v>9</v>
      </c>
      <c r="L8" s="80">
        <f>1-J8/K8</f>
        <v>0.8888888888888888</v>
      </c>
      <c r="M8" s="55">
        <v>3247</v>
      </c>
      <c r="N8" s="54">
        <v>9306</v>
      </c>
      <c r="O8" s="36">
        <f>M8/N8</f>
        <v>0.34891467870191273</v>
      </c>
      <c r="P8" s="97" t="s">
        <v>12</v>
      </c>
      <c r="Q8" s="98" t="s">
        <v>12</v>
      </c>
      <c r="R8" s="99" t="s">
        <v>12</v>
      </c>
      <c r="S8" s="98" t="s">
        <v>12</v>
      </c>
      <c r="T8" s="98" t="s">
        <v>12</v>
      </c>
      <c r="U8" s="99" t="s">
        <v>12</v>
      </c>
      <c r="V8" s="17"/>
      <c r="W8" s="23"/>
      <c r="X8" s="29"/>
      <c r="Y8" s="17"/>
      <c r="Z8" s="23"/>
      <c r="AA8" s="29"/>
      <c r="AB8" s="203">
        <v>16</v>
      </c>
      <c r="AC8" s="207">
        <v>16</v>
      </c>
      <c r="AD8" s="209">
        <v>16</v>
      </c>
    </row>
    <row r="9" spans="1:30" ht="19.5" customHeight="1">
      <c r="A9" s="1"/>
      <c r="B9" s="155"/>
      <c r="C9" s="156"/>
      <c r="D9" s="68"/>
      <c r="E9" s="34"/>
      <c r="F9" s="78">
        <f>F8</f>
        <v>0.33333333333333337</v>
      </c>
      <c r="G9" s="75"/>
      <c r="H9" s="75"/>
      <c r="I9" s="79">
        <f>I8</f>
        <v>0.9202032449910503</v>
      </c>
      <c r="J9" s="68"/>
      <c r="K9" s="34"/>
      <c r="L9" s="78">
        <f>L8</f>
        <v>0.8888888888888888</v>
      </c>
      <c r="M9" s="57"/>
      <c r="N9" s="56"/>
      <c r="O9" s="53">
        <f>O8</f>
        <v>0.34891467870191273</v>
      </c>
      <c r="P9" s="100"/>
      <c r="Q9" s="101"/>
      <c r="R9" s="102" t="s">
        <v>12</v>
      </c>
      <c r="S9" s="101"/>
      <c r="T9" s="101"/>
      <c r="U9" s="102" t="s">
        <v>12</v>
      </c>
      <c r="V9" s="18">
        <v>4</v>
      </c>
      <c r="W9" s="24">
        <f>O9+F9+I9+L9</f>
        <v>2.4913401459151854</v>
      </c>
      <c r="X9" s="127">
        <f>ROUND(W9,2)/V9</f>
        <v>0.6225</v>
      </c>
      <c r="Y9" s="18">
        <v>4</v>
      </c>
      <c r="Z9" s="24" t="e">
        <f>#REF!+I9+L9+O9</f>
        <v>#REF!</v>
      </c>
      <c r="AA9" s="28" t="e">
        <f>Z9/Y9</f>
        <v>#REF!</v>
      </c>
      <c r="AB9" s="204"/>
      <c r="AC9" s="208"/>
      <c r="AD9" s="210"/>
    </row>
    <row r="10" spans="1:30" ht="19.5" customHeight="1">
      <c r="A10" s="1">
        <v>802</v>
      </c>
      <c r="B10" s="154">
        <v>802</v>
      </c>
      <c r="C10" s="156" t="s">
        <v>23</v>
      </c>
      <c r="D10" s="69">
        <v>0</v>
      </c>
      <c r="E10" s="35">
        <v>9</v>
      </c>
      <c r="F10" s="80">
        <f>1-D10/E10</f>
        <v>1</v>
      </c>
      <c r="G10" s="73">
        <v>0</v>
      </c>
      <c r="H10" s="73">
        <v>9414</v>
      </c>
      <c r="I10" s="77">
        <f>1-G10/H10</f>
        <v>1</v>
      </c>
      <c r="J10" s="69">
        <v>0</v>
      </c>
      <c r="K10" s="35">
        <v>9</v>
      </c>
      <c r="L10" s="80">
        <f>1-J10/K10</f>
        <v>1</v>
      </c>
      <c r="M10" s="58">
        <v>936</v>
      </c>
      <c r="N10" s="54">
        <v>5039</v>
      </c>
      <c r="O10" s="36">
        <f>M10/N10</f>
        <v>0.18575114109942448</v>
      </c>
      <c r="P10" s="97" t="s">
        <v>12</v>
      </c>
      <c r="Q10" s="98" t="s">
        <v>12</v>
      </c>
      <c r="R10" s="103" t="s">
        <v>12</v>
      </c>
      <c r="S10" s="98" t="s">
        <v>12</v>
      </c>
      <c r="T10" s="98" t="s">
        <v>12</v>
      </c>
      <c r="U10" s="99" t="s">
        <v>12</v>
      </c>
      <c r="V10" s="19"/>
      <c r="W10" s="23"/>
      <c r="X10" s="29"/>
      <c r="Y10" s="19"/>
      <c r="Z10" s="23"/>
      <c r="AA10" s="29"/>
      <c r="AB10" s="203">
        <v>8</v>
      </c>
      <c r="AC10" s="207">
        <v>10</v>
      </c>
      <c r="AD10" s="209">
        <v>14</v>
      </c>
    </row>
    <row r="11" spans="1:30" ht="19.5" customHeight="1">
      <c r="A11" s="1"/>
      <c r="B11" s="155"/>
      <c r="C11" s="156"/>
      <c r="D11" s="68"/>
      <c r="E11" s="34"/>
      <c r="F11" s="78">
        <f>F10</f>
        <v>1</v>
      </c>
      <c r="G11" s="75"/>
      <c r="H11" s="75"/>
      <c r="I11" s="79">
        <f>I10</f>
        <v>1</v>
      </c>
      <c r="J11" s="68"/>
      <c r="K11" s="34"/>
      <c r="L11" s="78">
        <v>1</v>
      </c>
      <c r="M11" s="59"/>
      <c r="N11" s="56"/>
      <c r="O11" s="53">
        <f>O10</f>
        <v>0.18575114109942448</v>
      </c>
      <c r="P11" s="100"/>
      <c r="Q11" s="101"/>
      <c r="R11" s="102" t="s">
        <v>12</v>
      </c>
      <c r="S11" s="101"/>
      <c r="T11" s="101"/>
      <c r="U11" s="102" t="s">
        <v>12</v>
      </c>
      <c r="V11" s="20">
        <v>4</v>
      </c>
      <c r="W11" s="24">
        <f>O11+F11+I11+L11</f>
        <v>3.1857511410994244</v>
      </c>
      <c r="X11" s="127">
        <f>ROUND(W11,2)/V11</f>
        <v>0.7975</v>
      </c>
      <c r="Y11" s="20">
        <v>4</v>
      </c>
      <c r="Z11" s="24" t="e">
        <f>#REF!+I11+L11+O11</f>
        <v>#REF!</v>
      </c>
      <c r="AA11" s="30" t="e">
        <f>Z11/Y11</f>
        <v>#REF!</v>
      </c>
      <c r="AB11" s="204"/>
      <c r="AC11" s="208"/>
      <c r="AD11" s="210"/>
    </row>
    <row r="12" spans="1:30" ht="19.5" customHeight="1">
      <c r="A12" s="1">
        <v>803</v>
      </c>
      <c r="B12" s="154">
        <v>803</v>
      </c>
      <c r="C12" s="157" t="s">
        <v>17</v>
      </c>
      <c r="D12" s="69">
        <v>3</v>
      </c>
      <c r="E12" s="35">
        <v>9</v>
      </c>
      <c r="F12" s="80">
        <f>1-D12/E12</f>
        <v>0.6666666666666667</v>
      </c>
      <c r="G12" s="73">
        <v>976</v>
      </c>
      <c r="H12" s="73">
        <v>20446</v>
      </c>
      <c r="I12" s="77">
        <f>1-G12/H12</f>
        <v>0.9522645016140077</v>
      </c>
      <c r="J12" s="69">
        <v>0</v>
      </c>
      <c r="K12" s="35">
        <v>9</v>
      </c>
      <c r="L12" s="80">
        <f>1-J12/K12</f>
        <v>1</v>
      </c>
      <c r="M12" s="58">
        <v>6417</v>
      </c>
      <c r="N12" s="54">
        <v>10951</v>
      </c>
      <c r="O12" s="36">
        <f>M12/N12</f>
        <v>0.5859738836635924</v>
      </c>
      <c r="P12" s="97" t="s">
        <v>12</v>
      </c>
      <c r="Q12" s="98" t="s">
        <v>12</v>
      </c>
      <c r="R12" s="104" t="s">
        <v>12</v>
      </c>
      <c r="S12" s="98" t="s">
        <v>12</v>
      </c>
      <c r="T12" s="98" t="s">
        <v>12</v>
      </c>
      <c r="U12" s="99" t="s">
        <v>12</v>
      </c>
      <c r="V12" s="21"/>
      <c r="W12" s="23"/>
      <c r="X12" s="29"/>
      <c r="Y12" s="21"/>
      <c r="Z12" s="23"/>
      <c r="AA12" s="29"/>
      <c r="AB12" s="203">
        <v>7</v>
      </c>
      <c r="AC12" s="207">
        <v>7</v>
      </c>
      <c r="AD12" s="209">
        <v>10</v>
      </c>
    </row>
    <row r="13" spans="1:30" ht="19.5" customHeight="1">
      <c r="A13" s="1"/>
      <c r="B13" s="155"/>
      <c r="C13" s="157"/>
      <c r="D13" s="68"/>
      <c r="E13" s="34"/>
      <c r="F13" s="78">
        <f>F12</f>
        <v>0.6666666666666667</v>
      </c>
      <c r="G13" s="75"/>
      <c r="H13" s="75"/>
      <c r="I13" s="79">
        <f>I12</f>
        <v>0.9522645016140077</v>
      </c>
      <c r="J13" s="68"/>
      <c r="K13" s="34"/>
      <c r="L13" s="78">
        <v>1</v>
      </c>
      <c r="M13" s="59"/>
      <c r="N13" s="56"/>
      <c r="O13" s="53">
        <f>O12</f>
        <v>0.5859738836635924</v>
      </c>
      <c r="P13" s="100"/>
      <c r="Q13" s="101"/>
      <c r="R13" s="102" t="s">
        <v>12</v>
      </c>
      <c r="S13" s="101"/>
      <c r="T13" s="101"/>
      <c r="U13" s="102" t="s">
        <v>12</v>
      </c>
      <c r="V13" s="22">
        <v>4</v>
      </c>
      <c r="W13" s="24">
        <f>O13+F13+I13+L13</f>
        <v>3.204905051944267</v>
      </c>
      <c r="X13" s="127">
        <f>ROUND(W13,2)/V13</f>
        <v>0.8</v>
      </c>
      <c r="Y13" s="22">
        <v>4</v>
      </c>
      <c r="Z13" s="24" t="e">
        <f>#REF!+I13+L13+O13</f>
        <v>#REF!</v>
      </c>
      <c r="AA13" s="28" t="e">
        <f>Z13/Y13</f>
        <v>#REF!</v>
      </c>
      <c r="AB13" s="204"/>
      <c r="AC13" s="208"/>
      <c r="AD13" s="210"/>
    </row>
    <row r="14" spans="1:30" ht="19.5" customHeight="1">
      <c r="A14" s="1">
        <v>804</v>
      </c>
      <c r="B14" s="154">
        <v>804</v>
      </c>
      <c r="C14" s="156" t="s">
        <v>24</v>
      </c>
      <c r="D14" s="70">
        <v>6</v>
      </c>
      <c r="E14" s="37">
        <v>9</v>
      </c>
      <c r="F14" s="81">
        <f>1-D14/E14</f>
        <v>0.33333333333333337</v>
      </c>
      <c r="G14" s="73">
        <v>909</v>
      </c>
      <c r="H14" s="73">
        <v>11159</v>
      </c>
      <c r="I14" s="77">
        <f>1-G14/H14</f>
        <v>0.9185410879111031</v>
      </c>
      <c r="J14" s="70">
        <v>3</v>
      </c>
      <c r="K14" s="37">
        <v>9</v>
      </c>
      <c r="L14" s="81">
        <f>1-J14/K14</f>
        <v>0.6666666666666667</v>
      </c>
      <c r="M14" s="58">
        <v>1565</v>
      </c>
      <c r="N14" s="54">
        <v>4497</v>
      </c>
      <c r="O14" s="50">
        <f>M14/N14</f>
        <v>0.3480097843006449</v>
      </c>
      <c r="P14" s="97" t="s">
        <v>12</v>
      </c>
      <c r="Q14" s="98" t="s">
        <v>12</v>
      </c>
      <c r="R14" s="99" t="s">
        <v>12</v>
      </c>
      <c r="S14" s="98" t="s">
        <v>12</v>
      </c>
      <c r="T14" s="98" t="s">
        <v>12</v>
      </c>
      <c r="U14" s="99" t="s">
        <v>12</v>
      </c>
      <c r="V14" s="17"/>
      <c r="W14" s="23"/>
      <c r="X14" s="29"/>
      <c r="Y14" s="17"/>
      <c r="Z14" s="23"/>
      <c r="AA14" s="29"/>
      <c r="AB14" s="203">
        <v>19</v>
      </c>
      <c r="AC14" s="207">
        <v>19</v>
      </c>
      <c r="AD14" s="209">
        <v>15</v>
      </c>
    </row>
    <row r="15" spans="1:30" ht="19.5" customHeight="1">
      <c r="A15" s="1"/>
      <c r="B15" s="155"/>
      <c r="C15" s="156"/>
      <c r="D15" s="71"/>
      <c r="E15" s="38"/>
      <c r="F15" s="82">
        <f>F14</f>
        <v>0.33333333333333337</v>
      </c>
      <c r="G15" s="75"/>
      <c r="H15" s="75"/>
      <c r="I15" s="79">
        <f>I14</f>
        <v>0.9185410879111031</v>
      </c>
      <c r="J15" s="71"/>
      <c r="K15" s="38"/>
      <c r="L15" s="82">
        <f>L14</f>
        <v>0.6666666666666667</v>
      </c>
      <c r="M15" s="59"/>
      <c r="N15" s="56"/>
      <c r="O15" s="39">
        <f>O14</f>
        <v>0.3480097843006449</v>
      </c>
      <c r="P15" s="100"/>
      <c r="Q15" s="101"/>
      <c r="R15" s="102" t="s">
        <v>12</v>
      </c>
      <c r="S15" s="101"/>
      <c r="T15" s="101"/>
      <c r="U15" s="102" t="s">
        <v>12</v>
      </c>
      <c r="V15" s="18">
        <v>4</v>
      </c>
      <c r="W15" s="24">
        <f>O15+F15+I15+L15</f>
        <v>2.266550872211748</v>
      </c>
      <c r="X15" s="127">
        <f>ROUND(W15,2)/V15</f>
        <v>0.5675</v>
      </c>
      <c r="Y15" s="18">
        <v>4</v>
      </c>
      <c r="Z15" s="24" t="e">
        <f>#REF!+I15+L15+O15</f>
        <v>#REF!</v>
      </c>
      <c r="AA15" s="28" t="e">
        <f>Z15/Y15</f>
        <v>#REF!</v>
      </c>
      <c r="AB15" s="204"/>
      <c r="AC15" s="208"/>
      <c r="AD15" s="210"/>
    </row>
    <row r="16" spans="1:30" ht="19.5" customHeight="1">
      <c r="A16" s="1">
        <v>805</v>
      </c>
      <c r="B16" s="154">
        <v>805</v>
      </c>
      <c r="C16" s="156" t="s">
        <v>18</v>
      </c>
      <c r="D16" s="70">
        <v>9</v>
      </c>
      <c r="E16" s="37">
        <v>9</v>
      </c>
      <c r="F16" s="81">
        <f>1-D16/E16</f>
        <v>0</v>
      </c>
      <c r="G16" s="73">
        <v>2041</v>
      </c>
      <c r="H16" s="73">
        <v>23770</v>
      </c>
      <c r="I16" s="77">
        <f>1-G16/H16</f>
        <v>0.914135464871687</v>
      </c>
      <c r="J16" s="70">
        <v>0</v>
      </c>
      <c r="K16" s="37">
        <v>9</v>
      </c>
      <c r="L16" s="81">
        <f>1-J16/K16</f>
        <v>1</v>
      </c>
      <c r="M16" s="58">
        <v>6789</v>
      </c>
      <c r="N16" s="54">
        <v>13137</v>
      </c>
      <c r="O16" s="50">
        <f>M16/N16</f>
        <v>0.5167846540306006</v>
      </c>
      <c r="P16" s="97" t="s">
        <v>12</v>
      </c>
      <c r="Q16" s="98" t="s">
        <v>12</v>
      </c>
      <c r="R16" s="99" t="s">
        <v>12</v>
      </c>
      <c r="S16" s="98" t="s">
        <v>12</v>
      </c>
      <c r="T16" s="98" t="s">
        <v>12</v>
      </c>
      <c r="U16" s="99" t="s">
        <v>12</v>
      </c>
      <c r="V16" s="17"/>
      <c r="W16" s="23"/>
      <c r="X16" s="29"/>
      <c r="Y16" s="17"/>
      <c r="Z16" s="23"/>
      <c r="AA16" s="29"/>
      <c r="AB16" s="203">
        <v>17</v>
      </c>
      <c r="AC16" s="207">
        <v>12</v>
      </c>
      <c r="AD16" s="209">
        <v>9</v>
      </c>
    </row>
    <row r="17" spans="1:30" ht="19.5" customHeight="1">
      <c r="A17" s="1"/>
      <c r="B17" s="155"/>
      <c r="C17" s="156"/>
      <c r="D17" s="71"/>
      <c r="E17" s="38"/>
      <c r="F17" s="82">
        <f>F16</f>
        <v>0</v>
      </c>
      <c r="G17" s="75"/>
      <c r="H17" s="75"/>
      <c r="I17" s="79">
        <f>I16</f>
        <v>0.914135464871687</v>
      </c>
      <c r="J17" s="71"/>
      <c r="K17" s="38"/>
      <c r="L17" s="82">
        <v>1</v>
      </c>
      <c r="M17" s="59"/>
      <c r="N17" s="56"/>
      <c r="O17" s="39">
        <f>O16</f>
        <v>0.5167846540306006</v>
      </c>
      <c r="P17" s="100"/>
      <c r="Q17" s="101"/>
      <c r="R17" s="102" t="s">
        <v>12</v>
      </c>
      <c r="S17" s="101"/>
      <c r="T17" s="101"/>
      <c r="U17" s="102" t="s">
        <v>12</v>
      </c>
      <c r="V17" s="18">
        <v>4</v>
      </c>
      <c r="W17" s="24">
        <f>O17+F17+I17+L17</f>
        <v>2.4309201189022875</v>
      </c>
      <c r="X17" s="127">
        <f>ROUND(W17,2)/V17</f>
        <v>0.6075</v>
      </c>
      <c r="Y17" s="18">
        <v>4</v>
      </c>
      <c r="Z17" s="24" t="e">
        <f>#REF!+I17+L17+O17</f>
        <v>#REF!</v>
      </c>
      <c r="AA17" s="28" t="e">
        <f>Z17/Y17</f>
        <v>#REF!</v>
      </c>
      <c r="AB17" s="204"/>
      <c r="AC17" s="208"/>
      <c r="AD17" s="210"/>
    </row>
    <row r="18" spans="1:30" ht="19.5" customHeight="1">
      <c r="A18" s="1">
        <v>806</v>
      </c>
      <c r="B18" s="154">
        <v>806</v>
      </c>
      <c r="C18" s="156" t="s">
        <v>19</v>
      </c>
      <c r="D18" s="70">
        <v>2</v>
      </c>
      <c r="E18" s="37">
        <v>9</v>
      </c>
      <c r="F18" s="81">
        <f>1-D18/E18</f>
        <v>0.7777777777777778</v>
      </c>
      <c r="G18" s="73">
        <v>20</v>
      </c>
      <c r="H18" s="73">
        <v>19848</v>
      </c>
      <c r="I18" s="77">
        <f>1-G18/H18</f>
        <v>0.9989923417976623</v>
      </c>
      <c r="J18" s="70">
        <v>0</v>
      </c>
      <c r="K18" s="37">
        <v>9</v>
      </c>
      <c r="L18" s="81">
        <f>1-J18/K18</f>
        <v>1</v>
      </c>
      <c r="M18" s="55">
        <v>3107</v>
      </c>
      <c r="N18" s="54">
        <v>9042</v>
      </c>
      <c r="O18" s="36">
        <f>M18/N18</f>
        <v>0.34361866843618666</v>
      </c>
      <c r="P18" s="97" t="s">
        <v>12</v>
      </c>
      <c r="Q18" s="98" t="s">
        <v>12</v>
      </c>
      <c r="R18" s="103" t="s">
        <v>12</v>
      </c>
      <c r="S18" s="98" t="s">
        <v>12</v>
      </c>
      <c r="T18" s="98" t="s">
        <v>12</v>
      </c>
      <c r="U18" s="99" t="s">
        <v>12</v>
      </c>
      <c r="V18" s="17"/>
      <c r="W18" s="23"/>
      <c r="X18" s="29"/>
      <c r="Y18" s="17"/>
      <c r="Z18" s="23"/>
      <c r="AA18" s="29"/>
      <c r="AB18" s="203">
        <v>9</v>
      </c>
      <c r="AC18" s="207">
        <v>11</v>
      </c>
      <c r="AD18" s="209">
        <v>12</v>
      </c>
    </row>
    <row r="19" spans="1:30" ht="19.5" customHeight="1">
      <c r="A19" s="1"/>
      <c r="B19" s="155"/>
      <c r="C19" s="156"/>
      <c r="D19" s="71"/>
      <c r="E19" s="38"/>
      <c r="F19" s="82">
        <f>F18</f>
        <v>0.7777777777777778</v>
      </c>
      <c r="G19" s="75"/>
      <c r="H19" s="75"/>
      <c r="I19" s="79">
        <f>I18</f>
        <v>0.9989923417976623</v>
      </c>
      <c r="J19" s="71"/>
      <c r="K19" s="38"/>
      <c r="L19" s="82">
        <v>1</v>
      </c>
      <c r="M19" s="57"/>
      <c r="N19" s="56"/>
      <c r="O19" s="53">
        <f>O18</f>
        <v>0.34361866843618666</v>
      </c>
      <c r="P19" s="100"/>
      <c r="Q19" s="101"/>
      <c r="R19" s="105" t="s">
        <v>12</v>
      </c>
      <c r="S19" s="101"/>
      <c r="T19" s="101"/>
      <c r="U19" s="102" t="s">
        <v>12</v>
      </c>
      <c r="V19" s="18">
        <v>4</v>
      </c>
      <c r="W19" s="24">
        <f>O19+F19+I19+L19</f>
        <v>3.120388788011627</v>
      </c>
      <c r="X19" s="127">
        <f>ROUND(W19,2)/V19</f>
        <v>0.78</v>
      </c>
      <c r="Y19" s="18">
        <v>4</v>
      </c>
      <c r="Z19" s="24" t="e">
        <f>#REF!+I19+L19+O19</f>
        <v>#REF!</v>
      </c>
      <c r="AA19" s="28" t="e">
        <f>Z19/Y19</f>
        <v>#REF!</v>
      </c>
      <c r="AB19" s="204"/>
      <c r="AC19" s="208"/>
      <c r="AD19" s="210"/>
    </row>
    <row r="20" spans="1:30" ht="19.5" customHeight="1">
      <c r="A20" s="1">
        <v>807</v>
      </c>
      <c r="B20" s="154">
        <v>807</v>
      </c>
      <c r="C20" s="156" t="s">
        <v>20</v>
      </c>
      <c r="D20" s="69">
        <v>2</v>
      </c>
      <c r="E20" s="35">
        <v>9</v>
      </c>
      <c r="F20" s="80">
        <f>1-D20/E20</f>
        <v>0.7777777777777778</v>
      </c>
      <c r="G20" s="73">
        <v>499</v>
      </c>
      <c r="H20" s="73">
        <v>16882</v>
      </c>
      <c r="I20" s="77">
        <f>1-G20/H20</f>
        <v>0.9704418907712357</v>
      </c>
      <c r="J20" s="69">
        <v>0</v>
      </c>
      <c r="K20" s="35">
        <v>9</v>
      </c>
      <c r="L20" s="80">
        <f>1-J20/K20</f>
        <v>1</v>
      </c>
      <c r="M20" s="55">
        <v>5131</v>
      </c>
      <c r="N20" s="54">
        <v>8007</v>
      </c>
      <c r="O20" s="36">
        <f>M20/N20</f>
        <v>0.6408142874984388</v>
      </c>
      <c r="P20" s="97">
        <v>99.9</v>
      </c>
      <c r="Q20" s="98">
        <v>199.9</v>
      </c>
      <c r="R20" s="99">
        <f>1-P20/Q20</f>
        <v>0.5002501250625313</v>
      </c>
      <c r="S20" s="98">
        <v>0</v>
      </c>
      <c r="T20" s="98">
        <v>100</v>
      </c>
      <c r="U20" s="92">
        <f>1-S20/T20</f>
        <v>1</v>
      </c>
      <c r="V20" s="144"/>
      <c r="W20" s="145"/>
      <c r="X20" s="29"/>
      <c r="Y20" s="144">
        <v>5</v>
      </c>
      <c r="Z20" s="145">
        <v>3.52</v>
      </c>
      <c r="AA20" s="146">
        <f>Z20/Y20</f>
        <v>0.704</v>
      </c>
      <c r="AB20" s="203">
        <v>13</v>
      </c>
      <c r="AC20" s="207">
        <v>6</v>
      </c>
      <c r="AD20" s="209">
        <v>11</v>
      </c>
    </row>
    <row r="21" spans="1:30" ht="19.5" customHeight="1">
      <c r="A21" s="1"/>
      <c r="B21" s="155"/>
      <c r="C21" s="156"/>
      <c r="D21" s="68"/>
      <c r="E21" s="34"/>
      <c r="F21" s="78">
        <f>F20</f>
        <v>0.7777777777777778</v>
      </c>
      <c r="G21" s="75"/>
      <c r="H21" s="75"/>
      <c r="I21" s="79">
        <f>I20</f>
        <v>0.9704418907712357</v>
      </c>
      <c r="J21" s="68"/>
      <c r="K21" s="34"/>
      <c r="L21" s="78">
        <v>1</v>
      </c>
      <c r="M21" s="57"/>
      <c r="N21" s="56"/>
      <c r="O21" s="53">
        <f>O20</f>
        <v>0.6408142874984388</v>
      </c>
      <c r="P21" s="100"/>
      <c r="Q21" s="101"/>
      <c r="R21" s="102">
        <v>0</v>
      </c>
      <c r="S21" s="101"/>
      <c r="T21" s="101"/>
      <c r="U21" s="102">
        <v>1</v>
      </c>
      <c r="V21" s="18">
        <v>6</v>
      </c>
      <c r="W21" s="24">
        <f>O21+F21+I21+L21+R21+U21</f>
        <v>4.389033956047452</v>
      </c>
      <c r="X21" s="127">
        <f>ROUND(W21,2)/V21</f>
        <v>0.7316666666666666</v>
      </c>
      <c r="Y21" s="18">
        <v>6</v>
      </c>
      <c r="Z21" s="24" t="e">
        <f>R21+#REF!+L21+O21+U21+I21</f>
        <v>#REF!</v>
      </c>
      <c r="AA21" s="30" t="e">
        <f>Z21/Y21</f>
        <v>#REF!</v>
      </c>
      <c r="AB21" s="204"/>
      <c r="AC21" s="208"/>
      <c r="AD21" s="210"/>
    </row>
    <row r="22" spans="1:30" ht="19.5" customHeight="1">
      <c r="A22" s="1">
        <v>808</v>
      </c>
      <c r="B22" s="154">
        <v>808</v>
      </c>
      <c r="C22" s="156" t="s">
        <v>43</v>
      </c>
      <c r="D22" s="69">
        <v>5</v>
      </c>
      <c r="E22" s="35">
        <v>9</v>
      </c>
      <c r="F22" s="80">
        <f>1-D22/E22</f>
        <v>0.4444444444444444</v>
      </c>
      <c r="G22" s="73">
        <v>498</v>
      </c>
      <c r="H22" s="73">
        <v>4900</v>
      </c>
      <c r="I22" s="77">
        <f>1-G22/H22</f>
        <v>0.8983673469387755</v>
      </c>
      <c r="J22" s="69">
        <v>0</v>
      </c>
      <c r="K22" s="35">
        <v>9</v>
      </c>
      <c r="L22" s="80">
        <f>1-J22/K22</f>
        <v>1</v>
      </c>
      <c r="M22" s="55">
        <v>1260</v>
      </c>
      <c r="N22" s="54">
        <v>1657</v>
      </c>
      <c r="O22" s="36">
        <f>M22/N22</f>
        <v>0.7604103802051901</v>
      </c>
      <c r="P22" s="97" t="s">
        <v>12</v>
      </c>
      <c r="Q22" s="98" t="s">
        <v>12</v>
      </c>
      <c r="R22" s="99" t="s">
        <v>12</v>
      </c>
      <c r="S22" s="98" t="s">
        <v>12</v>
      </c>
      <c r="T22" s="98" t="s">
        <v>12</v>
      </c>
      <c r="U22" s="103" t="s">
        <v>12</v>
      </c>
      <c r="V22" s="17"/>
      <c r="W22" s="17"/>
      <c r="X22" s="29"/>
      <c r="Y22" s="17"/>
      <c r="Z22" s="17"/>
      <c r="AA22" s="29"/>
      <c r="AB22" s="203">
        <v>10</v>
      </c>
      <c r="AC22" s="207">
        <v>9</v>
      </c>
      <c r="AD22" s="209">
        <v>7</v>
      </c>
    </row>
    <row r="23" spans="1:30" ht="19.5" customHeight="1">
      <c r="A23" s="1"/>
      <c r="B23" s="155"/>
      <c r="C23" s="156"/>
      <c r="D23" s="68"/>
      <c r="E23" s="34"/>
      <c r="F23" s="78">
        <f>F22</f>
        <v>0.4444444444444444</v>
      </c>
      <c r="G23" s="75"/>
      <c r="H23" s="75"/>
      <c r="I23" s="79">
        <f>I22</f>
        <v>0.8983673469387755</v>
      </c>
      <c r="J23" s="68"/>
      <c r="K23" s="34"/>
      <c r="L23" s="78">
        <v>1</v>
      </c>
      <c r="M23" s="57"/>
      <c r="N23" s="56"/>
      <c r="O23" s="53">
        <f>O22</f>
        <v>0.7604103802051901</v>
      </c>
      <c r="P23" s="100"/>
      <c r="Q23" s="101"/>
      <c r="R23" s="102" t="s">
        <v>12</v>
      </c>
      <c r="S23" s="101"/>
      <c r="T23" s="101"/>
      <c r="U23" s="105" t="s">
        <v>12</v>
      </c>
      <c r="V23" s="18">
        <v>4</v>
      </c>
      <c r="W23" s="18">
        <f>O23+F23+I23+L23</f>
        <v>3.10322217158841</v>
      </c>
      <c r="X23" s="127">
        <f>ROUND(W23,2)/V23</f>
        <v>0.775</v>
      </c>
      <c r="Y23" s="18">
        <v>4</v>
      </c>
      <c r="Z23" s="24" t="e">
        <f>#REF!+I23+L23+O23</f>
        <v>#REF!</v>
      </c>
      <c r="AA23" s="28" t="e">
        <f>Z23/Y23</f>
        <v>#REF!</v>
      </c>
      <c r="AB23" s="204"/>
      <c r="AC23" s="208"/>
      <c r="AD23" s="210"/>
    </row>
    <row r="24" spans="1:30" s="11" customFormat="1" ht="19.5" customHeight="1">
      <c r="A24" s="7">
        <v>809</v>
      </c>
      <c r="B24" s="201">
        <v>809</v>
      </c>
      <c r="C24" s="197" t="s">
        <v>1</v>
      </c>
      <c r="D24" s="69">
        <v>1</v>
      </c>
      <c r="E24" s="116">
        <v>9</v>
      </c>
      <c r="F24" s="80">
        <f>1-D24/E24</f>
        <v>0.8888888888888888</v>
      </c>
      <c r="G24" s="73">
        <v>55</v>
      </c>
      <c r="H24" s="73">
        <v>90898</v>
      </c>
      <c r="I24" s="77">
        <f>1-G24/H24</f>
        <v>0.9993949261809941</v>
      </c>
      <c r="J24" s="69">
        <v>3</v>
      </c>
      <c r="K24" s="116">
        <v>9</v>
      </c>
      <c r="L24" s="80">
        <f>1-J24/K24</f>
        <v>0.6666666666666667</v>
      </c>
      <c r="M24" s="117">
        <v>23228</v>
      </c>
      <c r="N24" s="118">
        <v>23698</v>
      </c>
      <c r="O24" s="80">
        <f>M24/N24</f>
        <v>0.9801671027090894</v>
      </c>
      <c r="P24" s="106">
        <v>0</v>
      </c>
      <c r="Q24" s="98">
        <v>0</v>
      </c>
      <c r="R24" s="107">
        <v>0</v>
      </c>
      <c r="S24" s="93">
        <v>0</v>
      </c>
      <c r="T24" s="91">
        <v>0</v>
      </c>
      <c r="U24" s="92">
        <v>1</v>
      </c>
      <c r="V24" s="123"/>
      <c r="W24" s="124"/>
      <c r="X24" s="130"/>
      <c r="Y24" s="128"/>
      <c r="Z24" s="129"/>
      <c r="AA24" s="130"/>
      <c r="AB24" s="203">
        <v>2</v>
      </c>
      <c r="AC24" s="207">
        <v>4</v>
      </c>
      <c r="AD24" s="209">
        <v>13</v>
      </c>
    </row>
    <row r="25" spans="1:30" s="11" customFormat="1" ht="19.5" customHeight="1">
      <c r="A25" s="7"/>
      <c r="B25" s="202"/>
      <c r="C25" s="197"/>
      <c r="D25" s="68"/>
      <c r="E25" s="119"/>
      <c r="F25" s="78">
        <f>F24</f>
        <v>0.8888888888888888</v>
      </c>
      <c r="G25" s="75"/>
      <c r="H25" s="75"/>
      <c r="I25" s="79">
        <f>I24</f>
        <v>0.9993949261809941</v>
      </c>
      <c r="J25" s="68"/>
      <c r="K25" s="119"/>
      <c r="L25" s="78">
        <f>L24</f>
        <v>0.6666666666666667</v>
      </c>
      <c r="M25" s="120"/>
      <c r="N25" s="121"/>
      <c r="O25" s="122">
        <f>O24</f>
        <v>0.9801671027090894</v>
      </c>
      <c r="P25" s="108"/>
      <c r="Q25" s="101"/>
      <c r="R25" s="109">
        <v>1</v>
      </c>
      <c r="S25" s="95"/>
      <c r="T25" s="95"/>
      <c r="U25" s="96">
        <v>1</v>
      </c>
      <c r="V25" s="126">
        <v>6</v>
      </c>
      <c r="W25" s="125">
        <f>O25+R25+F25+I25+L25+U25</f>
        <v>5.535117584445639</v>
      </c>
      <c r="X25" s="127">
        <f>ROUND(W25,2)/V25</f>
        <v>0.9233333333333333</v>
      </c>
      <c r="Y25" s="126">
        <v>6</v>
      </c>
      <c r="Z25" s="125" t="e">
        <f>R25+U25+#REF!+L25+O25+I25</f>
        <v>#REF!</v>
      </c>
      <c r="AA25" s="127" t="e">
        <f>Z25/Y25</f>
        <v>#REF!</v>
      </c>
      <c r="AB25" s="204"/>
      <c r="AC25" s="208"/>
      <c r="AD25" s="210"/>
    </row>
    <row r="26" spans="1:30" ht="19.5" customHeight="1">
      <c r="A26" s="1">
        <v>810</v>
      </c>
      <c r="B26" s="154">
        <v>810</v>
      </c>
      <c r="C26" s="156" t="s">
        <v>2</v>
      </c>
      <c r="D26" s="70">
        <v>43</v>
      </c>
      <c r="E26" s="37">
        <v>9</v>
      </c>
      <c r="F26" s="81">
        <v>0</v>
      </c>
      <c r="G26" s="73">
        <v>234132</v>
      </c>
      <c r="H26" s="73">
        <v>3099717</v>
      </c>
      <c r="I26" s="77">
        <f>1-G26/H26</f>
        <v>0.9244666529234765</v>
      </c>
      <c r="J26" s="70">
        <v>0</v>
      </c>
      <c r="K26" s="37">
        <v>9</v>
      </c>
      <c r="L26" s="81">
        <f>1-J26/K26</f>
        <v>1</v>
      </c>
      <c r="M26" s="55">
        <v>978159</v>
      </c>
      <c r="N26" s="54">
        <v>1407084</v>
      </c>
      <c r="O26" s="50">
        <f>M26/N26</f>
        <v>0.6951674526893917</v>
      </c>
      <c r="P26" s="106">
        <v>637811.27</v>
      </c>
      <c r="Q26" s="98">
        <v>1046631</v>
      </c>
      <c r="R26" s="107">
        <f>1-P26/Q26</f>
        <v>0.3906054091652168</v>
      </c>
      <c r="S26" s="93">
        <v>1.647</v>
      </c>
      <c r="T26" s="91">
        <v>637811</v>
      </c>
      <c r="U26" s="92">
        <f>1-S26/T26</f>
        <v>0.9999974177303308</v>
      </c>
      <c r="V26" s="128"/>
      <c r="W26" s="129"/>
      <c r="X26" s="130"/>
      <c r="Y26" s="128"/>
      <c r="Z26" s="129"/>
      <c r="AA26" s="130"/>
      <c r="AB26" s="203">
        <v>18</v>
      </c>
      <c r="AC26" s="207">
        <v>17</v>
      </c>
      <c r="AD26" s="209">
        <v>18</v>
      </c>
    </row>
    <row r="27" spans="1:30" ht="19.5" customHeight="1">
      <c r="A27" s="1"/>
      <c r="B27" s="155"/>
      <c r="C27" s="156"/>
      <c r="D27" s="71"/>
      <c r="E27" s="38"/>
      <c r="F27" s="82">
        <v>0</v>
      </c>
      <c r="G27" s="75"/>
      <c r="H27" s="75"/>
      <c r="I27" s="79">
        <f>I26</f>
        <v>0.9244666529234765</v>
      </c>
      <c r="J27" s="71"/>
      <c r="K27" s="38"/>
      <c r="L27" s="82">
        <v>1</v>
      </c>
      <c r="M27" s="57"/>
      <c r="N27" s="56"/>
      <c r="O27" s="39">
        <f>O26</f>
        <v>0.6951674526893917</v>
      </c>
      <c r="P27" s="108"/>
      <c r="Q27" s="101"/>
      <c r="R27" s="109">
        <v>0</v>
      </c>
      <c r="S27" s="95"/>
      <c r="T27" s="95"/>
      <c r="U27" s="96">
        <v>1</v>
      </c>
      <c r="V27" s="126">
        <v>6</v>
      </c>
      <c r="W27" s="125">
        <f>O27+R27+F27+I27+L27+U27</f>
        <v>3.6196341056128682</v>
      </c>
      <c r="X27" s="127">
        <f>ROUND(W27,2)/V27</f>
        <v>0.6033333333333334</v>
      </c>
      <c r="Y27" s="126">
        <v>6</v>
      </c>
      <c r="Z27" s="125" t="e">
        <f>R27+U27+#REF!+L27+O27+I27</f>
        <v>#REF!</v>
      </c>
      <c r="AA27" s="127" t="e">
        <f>Z27/Y27</f>
        <v>#REF!</v>
      </c>
      <c r="AB27" s="204"/>
      <c r="AC27" s="208"/>
      <c r="AD27" s="210"/>
    </row>
    <row r="28" spans="1:30" s="11" customFormat="1" ht="19.5" customHeight="1">
      <c r="A28" s="7">
        <v>812</v>
      </c>
      <c r="B28" s="201">
        <v>812</v>
      </c>
      <c r="C28" s="197" t="s">
        <v>3</v>
      </c>
      <c r="D28" s="69">
        <v>1</v>
      </c>
      <c r="E28" s="116">
        <v>9</v>
      </c>
      <c r="F28" s="80">
        <f>1-D28/E28</f>
        <v>0.8888888888888888</v>
      </c>
      <c r="G28" s="73">
        <v>50</v>
      </c>
      <c r="H28" s="73">
        <v>35300</v>
      </c>
      <c r="I28" s="77">
        <f>1-G28/H28</f>
        <v>0.9985835694050992</v>
      </c>
      <c r="J28" s="69">
        <v>0</v>
      </c>
      <c r="K28" s="116">
        <v>9</v>
      </c>
      <c r="L28" s="80">
        <f>1-J28/K28</f>
        <v>1</v>
      </c>
      <c r="M28" s="117">
        <v>13587</v>
      </c>
      <c r="N28" s="118">
        <v>17231</v>
      </c>
      <c r="O28" s="80">
        <f>M28/N28</f>
        <v>0.7885206894550519</v>
      </c>
      <c r="P28" s="97" t="s">
        <v>12</v>
      </c>
      <c r="Q28" s="98" t="s">
        <v>12</v>
      </c>
      <c r="R28" s="103" t="s">
        <v>12</v>
      </c>
      <c r="S28" s="98" t="s">
        <v>12</v>
      </c>
      <c r="T28" s="98" t="s">
        <v>12</v>
      </c>
      <c r="U28" s="103" t="s">
        <v>12</v>
      </c>
      <c r="V28" s="128"/>
      <c r="W28" s="129"/>
      <c r="X28" s="130"/>
      <c r="Y28" s="128"/>
      <c r="Z28" s="129"/>
      <c r="AA28" s="130"/>
      <c r="AB28" s="203">
        <v>3</v>
      </c>
      <c r="AC28" s="207">
        <v>1</v>
      </c>
      <c r="AD28" s="209">
        <v>6</v>
      </c>
    </row>
    <row r="29" spans="1:30" s="11" customFormat="1" ht="19.5" customHeight="1">
      <c r="A29" s="7"/>
      <c r="B29" s="202"/>
      <c r="C29" s="197"/>
      <c r="D29" s="68"/>
      <c r="E29" s="119"/>
      <c r="F29" s="78">
        <f>F28</f>
        <v>0.8888888888888888</v>
      </c>
      <c r="G29" s="75"/>
      <c r="H29" s="75"/>
      <c r="I29" s="79">
        <f>I28</f>
        <v>0.9985835694050992</v>
      </c>
      <c r="J29" s="68"/>
      <c r="K29" s="119"/>
      <c r="L29" s="78">
        <v>1</v>
      </c>
      <c r="M29" s="120"/>
      <c r="N29" s="121"/>
      <c r="O29" s="122">
        <f>O28</f>
        <v>0.7885206894550519</v>
      </c>
      <c r="P29" s="100"/>
      <c r="Q29" s="101"/>
      <c r="R29" s="105" t="s">
        <v>12</v>
      </c>
      <c r="S29" s="101"/>
      <c r="T29" s="101"/>
      <c r="U29" s="105" t="s">
        <v>12</v>
      </c>
      <c r="V29" s="126">
        <v>4</v>
      </c>
      <c r="W29" s="125">
        <f>O29+F29+I29+L29</f>
        <v>3.6759931477490397</v>
      </c>
      <c r="X29" s="127">
        <f>ROUND(W29,2)/V29</f>
        <v>0.92</v>
      </c>
      <c r="Y29" s="126">
        <v>4</v>
      </c>
      <c r="Z29" s="125" t="e">
        <f>#REF!+I29+L29+O29</f>
        <v>#REF!</v>
      </c>
      <c r="AA29" s="127" t="e">
        <f>Z29/Y29</f>
        <v>#REF!</v>
      </c>
      <c r="AB29" s="204"/>
      <c r="AC29" s="208"/>
      <c r="AD29" s="210"/>
    </row>
    <row r="30" spans="1:30" ht="19.5" customHeight="1">
      <c r="A30" s="1">
        <v>813</v>
      </c>
      <c r="B30" s="154">
        <v>813</v>
      </c>
      <c r="C30" s="156" t="s">
        <v>4</v>
      </c>
      <c r="D30" s="70">
        <v>3</v>
      </c>
      <c r="E30" s="37">
        <v>9</v>
      </c>
      <c r="F30" s="81">
        <f>1-D30/E30</f>
        <v>0.6666666666666667</v>
      </c>
      <c r="G30" s="73">
        <v>484</v>
      </c>
      <c r="H30" s="73">
        <v>37422</v>
      </c>
      <c r="I30" s="77">
        <f>1-G30/H30</f>
        <v>0.9870664315108759</v>
      </c>
      <c r="J30" s="70">
        <v>1</v>
      </c>
      <c r="K30" s="37">
        <v>9</v>
      </c>
      <c r="L30" s="81">
        <f>1-J30/K30</f>
        <v>0.8888888888888888</v>
      </c>
      <c r="M30" s="55">
        <v>14677</v>
      </c>
      <c r="N30" s="54">
        <v>16201</v>
      </c>
      <c r="O30" s="36">
        <f>M30/N30</f>
        <v>0.9059317326090982</v>
      </c>
      <c r="P30" s="97">
        <v>314339.4</v>
      </c>
      <c r="Q30" s="98">
        <v>288685</v>
      </c>
      <c r="R30" s="92">
        <f>P30/Q30-1</f>
        <v>0.08886641148656849</v>
      </c>
      <c r="S30" s="93">
        <v>75.503</v>
      </c>
      <c r="T30" s="91">
        <v>314339</v>
      </c>
      <c r="U30" s="92">
        <f>1-S30/T30</f>
        <v>0.9997598039059741</v>
      </c>
      <c r="V30" s="128"/>
      <c r="W30" s="129"/>
      <c r="X30" s="130"/>
      <c r="Y30" s="128"/>
      <c r="Z30" s="129"/>
      <c r="AA30" s="130"/>
      <c r="AB30" s="203">
        <v>4</v>
      </c>
      <c r="AC30" s="207">
        <v>3</v>
      </c>
      <c r="AD30" s="209">
        <v>4</v>
      </c>
    </row>
    <row r="31" spans="1:30" ht="19.5" customHeight="1">
      <c r="A31" s="1"/>
      <c r="B31" s="155"/>
      <c r="C31" s="156"/>
      <c r="D31" s="71"/>
      <c r="E31" s="38"/>
      <c r="F31" s="82">
        <f>F30</f>
        <v>0.6666666666666667</v>
      </c>
      <c r="G31" s="75"/>
      <c r="H31" s="75"/>
      <c r="I31" s="79">
        <f>I30</f>
        <v>0.9870664315108759</v>
      </c>
      <c r="J31" s="71"/>
      <c r="K31" s="38"/>
      <c r="L31" s="82">
        <f>L30</f>
        <v>0.8888888888888888</v>
      </c>
      <c r="M31" s="57"/>
      <c r="N31" s="56"/>
      <c r="O31" s="53">
        <f>O30</f>
        <v>0.9059317326090982</v>
      </c>
      <c r="P31" s="100"/>
      <c r="Q31" s="101"/>
      <c r="R31" s="102">
        <v>1</v>
      </c>
      <c r="S31" s="95"/>
      <c r="T31" s="95"/>
      <c r="U31" s="96">
        <v>1</v>
      </c>
      <c r="V31" s="18">
        <v>6</v>
      </c>
      <c r="W31" s="24">
        <f>O31+R31+F31+I31+L31+U31</f>
        <v>5.448553719675529</v>
      </c>
      <c r="X31" s="127">
        <f>ROUND(W31,2)/V31</f>
        <v>0.9083333333333333</v>
      </c>
      <c r="Y31" s="18">
        <v>6</v>
      </c>
      <c r="Z31" s="24" t="e">
        <f>R31+U31+#REF!+L31+O31+I31</f>
        <v>#REF!</v>
      </c>
      <c r="AA31" s="28" t="e">
        <f>Z31/Y31</f>
        <v>#REF!</v>
      </c>
      <c r="AB31" s="204"/>
      <c r="AC31" s="208"/>
      <c r="AD31" s="210"/>
    </row>
    <row r="32" spans="1:30" ht="19.5" customHeight="1">
      <c r="A32" s="1">
        <v>815</v>
      </c>
      <c r="B32" s="154">
        <v>815</v>
      </c>
      <c r="C32" s="156" t="s">
        <v>5</v>
      </c>
      <c r="D32" s="69">
        <v>16</v>
      </c>
      <c r="E32" s="35">
        <v>9</v>
      </c>
      <c r="F32" s="80">
        <v>0</v>
      </c>
      <c r="G32" s="73">
        <v>30871</v>
      </c>
      <c r="H32" s="73">
        <v>3106346</v>
      </c>
      <c r="I32" s="77">
        <f>1-G32/H32</f>
        <v>0.9900619570389132</v>
      </c>
      <c r="J32" s="69">
        <v>5</v>
      </c>
      <c r="K32" s="62">
        <v>9</v>
      </c>
      <c r="L32" s="84">
        <f>1-J32/K32</f>
        <v>0.4444444444444444</v>
      </c>
      <c r="M32" s="55">
        <v>1618317</v>
      </c>
      <c r="N32" s="54">
        <v>1724084</v>
      </c>
      <c r="O32" s="36">
        <f>M32/N32</f>
        <v>0.9386532210727552</v>
      </c>
      <c r="P32" s="97">
        <v>1270933.2</v>
      </c>
      <c r="Q32" s="98">
        <v>1152220.56</v>
      </c>
      <c r="R32" s="92">
        <f>P32/Q32-1</f>
        <v>0.10302944082164256</v>
      </c>
      <c r="S32" s="93">
        <v>0</v>
      </c>
      <c r="T32" s="97">
        <v>1270933.2</v>
      </c>
      <c r="U32" s="92">
        <f>1-S32/T32</f>
        <v>1</v>
      </c>
      <c r="V32" s="17"/>
      <c r="W32" s="23"/>
      <c r="X32" s="29"/>
      <c r="Y32" s="17"/>
      <c r="Z32" s="23"/>
      <c r="AA32" s="29"/>
      <c r="AB32" s="203">
        <v>14</v>
      </c>
      <c r="AC32" s="207">
        <v>13</v>
      </c>
      <c r="AD32" s="209">
        <v>19</v>
      </c>
    </row>
    <row r="33" spans="1:30" ht="19.5" customHeight="1">
      <c r="A33" s="1"/>
      <c r="B33" s="155"/>
      <c r="C33" s="156"/>
      <c r="D33" s="68"/>
      <c r="E33" s="34"/>
      <c r="F33" s="78">
        <v>0</v>
      </c>
      <c r="G33" s="75"/>
      <c r="H33" s="75"/>
      <c r="I33" s="79">
        <f>I32</f>
        <v>0.9900619570389132</v>
      </c>
      <c r="J33" s="68"/>
      <c r="K33" s="63"/>
      <c r="L33" s="78">
        <f>L32</f>
        <v>0.4444444444444444</v>
      </c>
      <c r="M33" s="57"/>
      <c r="N33" s="56"/>
      <c r="O33" s="53">
        <f>O32</f>
        <v>0.9386532210727552</v>
      </c>
      <c r="P33" s="100"/>
      <c r="Q33" s="101"/>
      <c r="R33" s="102">
        <v>1</v>
      </c>
      <c r="S33" s="95"/>
      <c r="T33" s="100"/>
      <c r="U33" s="96">
        <v>1</v>
      </c>
      <c r="V33" s="18">
        <v>6</v>
      </c>
      <c r="W33" s="24">
        <f>O33+R33+F33+I33+L33+U33</f>
        <v>4.373159622556113</v>
      </c>
      <c r="X33" s="127">
        <f>ROUND(W33,2)/V33</f>
        <v>0.7283333333333334</v>
      </c>
      <c r="Y33" s="18">
        <v>6</v>
      </c>
      <c r="Z33" s="24" t="e">
        <f>R33+U33+#REF!+L33+O33+I33</f>
        <v>#REF!</v>
      </c>
      <c r="AA33" s="28" t="e">
        <f>Z33/Y33</f>
        <v>#REF!</v>
      </c>
      <c r="AB33" s="204"/>
      <c r="AC33" s="208"/>
      <c r="AD33" s="210"/>
    </row>
    <row r="34" spans="1:30" ht="19.5" customHeight="1">
      <c r="A34" s="1">
        <v>816</v>
      </c>
      <c r="B34" s="154">
        <v>816</v>
      </c>
      <c r="C34" s="156" t="s">
        <v>6</v>
      </c>
      <c r="D34" s="69">
        <v>18</v>
      </c>
      <c r="E34" s="35">
        <v>9</v>
      </c>
      <c r="F34" s="80">
        <v>0</v>
      </c>
      <c r="G34" s="73">
        <v>67018</v>
      </c>
      <c r="H34" s="73">
        <v>309376</v>
      </c>
      <c r="I34" s="77">
        <f>1-G34/H34</f>
        <v>0.7833768618121638</v>
      </c>
      <c r="J34" s="69">
        <v>2</v>
      </c>
      <c r="K34" s="64">
        <v>9</v>
      </c>
      <c r="L34" s="80">
        <f>1-J34/K34</f>
        <v>0.7777777777777778</v>
      </c>
      <c r="M34" s="58">
        <v>125085</v>
      </c>
      <c r="N34" s="54">
        <v>138656</v>
      </c>
      <c r="O34" s="36">
        <f>M34/N34</f>
        <v>0.9021246826678976</v>
      </c>
      <c r="P34" s="97">
        <v>94894.4</v>
      </c>
      <c r="Q34" s="98">
        <v>86238.5</v>
      </c>
      <c r="R34" s="92">
        <f>P34/Q34-1</f>
        <v>0.1003716437553992</v>
      </c>
      <c r="S34" s="93">
        <v>0</v>
      </c>
      <c r="T34" s="97">
        <v>94894.4</v>
      </c>
      <c r="U34" s="92">
        <f>1-S34/T34</f>
        <v>1</v>
      </c>
      <c r="V34" s="17"/>
      <c r="W34" s="23"/>
      <c r="X34" s="29"/>
      <c r="Y34" s="17"/>
      <c r="Z34" s="23"/>
      <c r="AA34" s="29"/>
      <c r="AB34" s="203">
        <v>12</v>
      </c>
      <c r="AC34" s="207">
        <v>18</v>
      </c>
      <c r="AD34" s="209">
        <v>17</v>
      </c>
    </row>
    <row r="35" spans="1:30" ht="19.5" customHeight="1">
      <c r="A35" s="1"/>
      <c r="B35" s="155"/>
      <c r="C35" s="156"/>
      <c r="D35" s="68"/>
      <c r="E35" s="34"/>
      <c r="F35" s="78">
        <v>0</v>
      </c>
      <c r="G35" s="75"/>
      <c r="H35" s="75"/>
      <c r="I35" s="79">
        <f>I34</f>
        <v>0.7833768618121638</v>
      </c>
      <c r="J35" s="68"/>
      <c r="K35" s="63"/>
      <c r="L35" s="78">
        <f>L34</f>
        <v>0.7777777777777778</v>
      </c>
      <c r="M35" s="59"/>
      <c r="N35" s="56"/>
      <c r="O35" s="53">
        <f>O34</f>
        <v>0.9021246826678976</v>
      </c>
      <c r="P35" s="100"/>
      <c r="Q35" s="101"/>
      <c r="R35" s="102">
        <v>1</v>
      </c>
      <c r="S35" s="95"/>
      <c r="T35" s="100"/>
      <c r="U35" s="96">
        <v>1</v>
      </c>
      <c r="V35" s="18">
        <v>6</v>
      </c>
      <c r="W35" s="24">
        <f>O35+R35+F35+I35+L35+U35</f>
        <v>4.463279322257839</v>
      </c>
      <c r="X35" s="127">
        <f>ROUND(W35,2)/V35</f>
        <v>0.7433333333333333</v>
      </c>
      <c r="Y35" s="18">
        <v>6</v>
      </c>
      <c r="Z35" s="24" t="e">
        <f>R35+U35+#REF!+L35+O35+I35</f>
        <v>#REF!</v>
      </c>
      <c r="AA35" s="28" t="e">
        <f>Z35/Y35</f>
        <v>#REF!</v>
      </c>
      <c r="AB35" s="204"/>
      <c r="AC35" s="208"/>
      <c r="AD35" s="210"/>
    </row>
    <row r="36" spans="1:30" ht="19.5" customHeight="1">
      <c r="A36" s="1">
        <v>817</v>
      </c>
      <c r="B36" s="154">
        <v>817</v>
      </c>
      <c r="C36" s="156" t="s">
        <v>7</v>
      </c>
      <c r="D36" s="70">
        <v>9</v>
      </c>
      <c r="E36" s="37">
        <v>9</v>
      </c>
      <c r="F36" s="81">
        <v>0</v>
      </c>
      <c r="G36" s="73">
        <v>2588</v>
      </c>
      <c r="H36" s="73">
        <v>283701</v>
      </c>
      <c r="I36" s="77">
        <f>1-G36/H36</f>
        <v>0.9908777198529438</v>
      </c>
      <c r="J36" s="70">
        <v>0</v>
      </c>
      <c r="K36" s="65">
        <v>9</v>
      </c>
      <c r="L36" s="81">
        <f>1-J36/K36</f>
        <v>1</v>
      </c>
      <c r="M36" s="58">
        <v>150955</v>
      </c>
      <c r="N36" s="54">
        <v>156924</v>
      </c>
      <c r="O36" s="50">
        <f>M36/N36</f>
        <v>0.9619624786520864</v>
      </c>
      <c r="P36" s="97">
        <v>10526.4</v>
      </c>
      <c r="Q36" s="98">
        <v>10438.9</v>
      </c>
      <c r="R36" s="92">
        <f>P36/Q36-1</f>
        <v>0.008382109226067858</v>
      </c>
      <c r="S36" s="93">
        <v>0</v>
      </c>
      <c r="T36" s="97">
        <v>10526.4</v>
      </c>
      <c r="U36" s="92">
        <f>1-S36/T36</f>
        <v>1</v>
      </c>
      <c r="V36" s="17"/>
      <c r="W36" s="23"/>
      <c r="X36" s="29"/>
      <c r="Y36" s="17"/>
      <c r="Z36" s="23"/>
      <c r="AA36" s="29"/>
      <c r="AB36" s="203">
        <v>6</v>
      </c>
      <c r="AC36" s="207">
        <v>14</v>
      </c>
      <c r="AD36" s="209">
        <v>5</v>
      </c>
    </row>
    <row r="37" spans="1:30" ht="19.5" customHeight="1">
      <c r="A37" s="1"/>
      <c r="B37" s="155"/>
      <c r="C37" s="156"/>
      <c r="D37" s="71"/>
      <c r="E37" s="38"/>
      <c r="F37" s="82">
        <v>0</v>
      </c>
      <c r="G37" s="75"/>
      <c r="H37" s="75"/>
      <c r="I37" s="79">
        <f>I36</f>
        <v>0.9908777198529438</v>
      </c>
      <c r="J37" s="71"/>
      <c r="K37" s="66"/>
      <c r="L37" s="82">
        <v>1</v>
      </c>
      <c r="M37" s="59"/>
      <c r="N37" s="56"/>
      <c r="O37" s="39">
        <f>O36</f>
        <v>0.9619624786520864</v>
      </c>
      <c r="P37" s="100"/>
      <c r="Q37" s="101"/>
      <c r="R37" s="102">
        <v>1</v>
      </c>
      <c r="S37" s="95"/>
      <c r="T37" s="100"/>
      <c r="U37" s="96">
        <v>1</v>
      </c>
      <c r="V37" s="18">
        <v>6</v>
      </c>
      <c r="W37" s="24">
        <f>O37+R37+F37+I37+L37+U37</f>
        <v>4.95284019850503</v>
      </c>
      <c r="X37" s="127">
        <f>ROUND(W37,2)/V37</f>
        <v>0.8250000000000001</v>
      </c>
      <c r="Y37" s="18">
        <v>6</v>
      </c>
      <c r="Z37" s="24" t="e">
        <f>R37+U37+#REF!+L37+O37+I37</f>
        <v>#REF!</v>
      </c>
      <c r="AA37" s="28" t="e">
        <f>Z37/Y37</f>
        <v>#REF!</v>
      </c>
      <c r="AB37" s="204"/>
      <c r="AC37" s="208"/>
      <c r="AD37" s="210"/>
    </row>
    <row r="38" spans="1:30" ht="19.5" customHeight="1">
      <c r="A38" s="1">
        <v>818</v>
      </c>
      <c r="B38" s="154">
        <v>818</v>
      </c>
      <c r="C38" s="156" t="s">
        <v>8</v>
      </c>
      <c r="D38" s="70">
        <v>10</v>
      </c>
      <c r="E38" s="37">
        <v>9</v>
      </c>
      <c r="F38" s="81">
        <v>0</v>
      </c>
      <c r="G38" s="73">
        <v>3356</v>
      </c>
      <c r="H38" s="73">
        <v>187490</v>
      </c>
      <c r="I38" s="77">
        <f>1-G38/H38</f>
        <v>0.9821003786868633</v>
      </c>
      <c r="J38" s="70">
        <v>1</v>
      </c>
      <c r="K38" s="65">
        <v>9</v>
      </c>
      <c r="L38" s="81">
        <f>1-J38/K38</f>
        <v>0.8888888888888888</v>
      </c>
      <c r="M38" s="55">
        <v>91951</v>
      </c>
      <c r="N38" s="54">
        <v>95362</v>
      </c>
      <c r="O38" s="50">
        <f>M38/N38</f>
        <v>0.9642310354229148</v>
      </c>
      <c r="P38" s="97">
        <v>300</v>
      </c>
      <c r="Q38" s="98">
        <v>1351</v>
      </c>
      <c r="R38" s="99">
        <f>1-P38/Q38</f>
        <v>0.7779422649888972</v>
      </c>
      <c r="S38" s="93">
        <v>0</v>
      </c>
      <c r="T38" s="97">
        <v>300</v>
      </c>
      <c r="U38" s="92">
        <f>1-S38/T38</f>
        <v>1</v>
      </c>
      <c r="V38" s="17"/>
      <c r="W38" s="17"/>
      <c r="X38" s="29"/>
      <c r="Y38" s="17"/>
      <c r="Z38" s="17"/>
      <c r="AA38" s="29"/>
      <c r="AB38" s="203">
        <v>15</v>
      </c>
      <c r="AC38" s="207">
        <v>15</v>
      </c>
      <c r="AD38" s="209">
        <v>1</v>
      </c>
    </row>
    <row r="39" spans="1:30" ht="19.5" customHeight="1">
      <c r="A39" s="1"/>
      <c r="B39" s="155"/>
      <c r="C39" s="156"/>
      <c r="D39" s="71"/>
      <c r="E39" s="38"/>
      <c r="F39" s="82">
        <v>0</v>
      </c>
      <c r="G39" s="75"/>
      <c r="H39" s="75"/>
      <c r="I39" s="79">
        <f>I38</f>
        <v>0.9821003786868633</v>
      </c>
      <c r="J39" s="71"/>
      <c r="K39" s="66"/>
      <c r="L39" s="82">
        <f>L38</f>
        <v>0.8888888888888888</v>
      </c>
      <c r="M39" s="57"/>
      <c r="N39" s="56"/>
      <c r="O39" s="39">
        <f>O38</f>
        <v>0.9642310354229148</v>
      </c>
      <c r="P39" s="100"/>
      <c r="Q39" s="101"/>
      <c r="R39" s="102">
        <v>0</v>
      </c>
      <c r="S39" s="95"/>
      <c r="T39" s="95"/>
      <c r="U39" s="96">
        <v>1</v>
      </c>
      <c r="V39" s="18">
        <v>6</v>
      </c>
      <c r="W39" s="18">
        <f>O39+R39+F39+I39+L39+U39</f>
        <v>3.8352203029986667</v>
      </c>
      <c r="X39" s="127">
        <f>ROUND(W39,2)/V39</f>
        <v>0.64</v>
      </c>
      <c r="Y39" s="18">
        <v>6</v>
      </c>
      <c r="Z39" s="24" t="e">
        <f>R39+U39+#REF!+L39+O39+I39</f>
        <v>#REF!</v>
      </c>
      <c r="AA39" s="28" t="e">
        <f>Z39/Y39</f>
        <v>#REF!</v>
      </c>
      <c r="AB39" s="204"/>
      <c r="AC39" s="208"/>
      <c r="AD39" s="210"/>
    </row>
    <row r="40" spans="1:30" s="11" customFormat="1" ht="19.5" customHeight="1">
      <c r="A40" s="7">
        <v>819</v>
      </c>
      <c r="B40" s="201">
        <v>819</v>
      </c>
      <c r="C40" s="197" t="s">
        <v>15</v>
      </c>
      <c r="D40" s="70">
        <v>0</v>
      </c>
      <c r="E40" s="132">
        <v>9</v>
      </c>
      <c r="F40" s="81">
        <f>1-D40/E40</f>
        <v>1</v>
      </c>
      <c r="G40" s="73">
        <v>0</v>
      </c>
      <c r="H40" s="73">
        <v>16315</v>
      </c>
      <c r="I40" s="77">
        <f>1-G40/H40</f>
        <v>1</v>
      </c>
      <c r="J40" s="70">
        <v>0</v>
      </c>
      <c r="K40" s="133">
        <v>9</v>
      </c>
      <c r="L40" s="81">
        <f>1-J40/K40</f>
        <v>1</v>
      </c>
      <c r="M40" s="117">
        <v>14001</v>
      </c>
      <c r="N40" s="118">
        <v>17812</v>
      </c>
      <c r="O40" s="84">
        <f>M40/N40</f>
        <v>0.7860431169997755</v>
      </c>
      <c r="P40" s="97" t="s">
        <v>12</v>
      </c>
      <c r="Q40" s="98" t="s">
        <v>12</v>
      </c>
      <c r="R40" s="99" t="s">
        <v>12</v>
      </c>
      <c r="S40" s="98" t="s">
        <v>12</v>
      </c>
      <c r="T40" s="98" t="s">
        <v>12</v>
      </c>
      <c r="U40" s="99" t="s">
        <v>12</v>
      </c>
      <c r="V40" s="128"/>
      <c r="W40" s="129"/>
      <c r="X40" s="130"/>
      <c r="Y40" s="128"/>
      <c r="Z40" s="129"/>
      <c r="AA40" s="130"/>
      <c r="AB40" s="203">
        <v>1</v>
      </c>
      <c r="AC40" s="207">
        <v>2</v>
      </c>
      <c r="AD40" s="209">
        <v>3</v>
      </c>
    </row>
    <row r="41" spans="1:30" s="11" customFormat="1" ht="19.5" customHeight="1">
      <c r="A41" s="7"/>
      <c r="B41" s="202"/>
      <c r="C41" s="197"/>
      <c r="D41" s="71"/>
      <c r="E41" s="134"/>
      <c r="F41" s="82">
        <v>1</v>
      </c>
      <c r="G41" s="75"/>
      <c r="H41" s="75"/>
      <c r="I41" s="79">
        <f>I40</f>
        <v>1</v>
      </c>
      <c r="J41" s="71"/>
      <c r="K41" s="135"/>
      <c r="L41" s="82">
        <v>1</v>
      </c>
      <c r="M41" s="120"/>
      <c r="N41" s="121"/>
      <c r="O41" s="82">
        <f>O40</f>
        <v>0.7860431169997755</v>
      </c>
      <c r="P41" s="100"/>
      <c r="Q41" s="101"/>
      <c r="R41" s="102" t="s">
        <v>12</v>
      </c>
      <c r="S41" s="101"/>
      <c r="T41" s="101"/>
      <c r="U41" s="102" t="s">
        <v>12</v>
      </c>
      <c r="V41" s="126">
        <v>4</v>
      </c>
      <c r="W41" s="125">
        <f>O41+F41+I41+L41</f>
        <v>3.7860431169997755</v>
      </c>
      <c r="X41" s="127">
        <f>ROUND(W41,2)/V41</f>
        <v>0.9475</v>
      </c>
      <c r="Y41" s="126">
        <v>4</v>
      </c>
      <c r="Z41" s="125" t="e">
        <f>#REF!+I41+L41+O41</f>
        <v>#REF!</v>
      </c>
      <c r="AA41" s="127" t="e">
        <f>Z41/Y41</f>
        <v>#REF!</v>
      </c>
      <c r="AB41" s="204"/>
      <c r="AC41" s="208"/>
      <c r="AD41" s="210"/>
    </row>
    <row r="42" spans="1:30" s="11" customFormat="1" ht="19.5" customHeight="1">
      <c r="A42" s="7">
        <v>820</v>
      </c>
      <c r="B42" s="201">
        <v>820</v>
      </c>
      <c r="C42" s="197" t="s">
        <v>16</v>
      </c>
      <c r="D42" s="72">
        <v>2</v>
      </c>
      <c r="E42" s="136">
        <v>9</v>
      </c>
      <c r="F42" s="83">
        <f>1-D42/E42</f>
        <v>0.7777777777777778</v>
      </c>
      <c r="G42" s="73">
        <v>96</v>
      </c>
      <c r="H42" s="73">
        <v>7133</v>
      </c>
      <c r="I42" s="77">
        <f>1-G42/H42</f>
        <v>0.9865414271694939</v>
      </c>
      <c r="J42" s="72">
        <v>0</v>
      </c>
      <c r="K42" s="137">
        <v>9</v>
      </c>
      <c r="L42" s="83">
        <f>1-J42/K42</f>
        <v>1</v>
      </c>
      <c r="M42" s="138">
        <v>3243</v>
      </c>
      <c r="N42" s="139">
        <v>3877</v>
      </c>
      <c r="O42" s="140">
        <f>M42/N42</f>
        <v>0.8364714985813774</v>
      </c>
      <c r="P42" s="110" t="s">
        <v>12</v>
      </c>
      <c r="Q42" s="91" t="s">
        <v>12</v>
      </c>
      <c r="R42" s="111" t="s">
        <v>12</v>
      </c>
      <c r="S42" s="91" t="s">
        <v>12</v>
      </c>
      <c r="T42" s="91" t="s">
        <v>12</v>
      </c>
      <c r="U42" s="111" t="s">
        <v>12</v>
      </c>
      <c r="V42" s="128"/>
      <c r="W42" s="128"/>
      <c r="X42" s="130"/>
      <c r="Y42" s="128"/>
      <c r="Z42" s="128"/>
      <c r="AA42" s="130"/>
      <c r="AB42" s="203">
        <v>5</v>
      </c>
      <c r="AC42" s="207">
        <v>5</v>
      </c>
      <c r="AD42" s="209">
        <v>2</v>
      </c>
    </row>
    <row r="43" spans="1:30" s="11" customFormat="1" ht="19.5" customHeight="1">
      <c r="A43" s="141"/>
      <c r="B43" s="205"/>
      <c r="C43" s="206"/>
      <c r="D43" s="71"/>
      <c r="E43" s="134"/>
      <c r="F43" s="82">
        <f>F42</f>
        <v>0.7777777777777778</v>
      </c>
      <c r="G43" s="75"/>
      <c r="H43" s="75"/>
      <c r="I43" s="79">
        <f>I42</f>
        <v>0.9865414271694939</v>
      </c>
      <c r="J43" s="71"/>
      <c r="K43" s="135"/>
      <c r="L43" s="82">
        <v>1</v>
      </c>
      <c r="M43" s="120"/>
      <c r="N43" s="121"/>
      <c r="O43" s="122">
        <f>O42</f>
        <v>0.8364714985813774</v>
      </c>
      <c r="P43" s="100"/>
      <c r="Q43" s="101"/>
      <c r="R43" s="102" t="s">
        <v>12</v>
      </c>
      <c r="S43" s="101"/>
      <c r="T43" s="101"/>
      <c r="U43" s="102" t="s">
        <v>12</v>
      </c>
      <c r="V43" s="125">
        <v>4</v>
      </c>
      <c r="W43" s="126">
        <f>O43+F43+I43+L43</f>
        <v>3.600790703528649</v>
      </c>
      <c r="X43" s="127">
        <f>ROUND(W43,2)/V43</f>
        <v>0.9</v>
      </c>
      <c r="Y43" s="125">
        <v>4</v>
      </c>
      <c r="Z43" s="125" t="e">
        <f>#REF!+I43+L43+O43</f>
        <v>#REF!</v>
      </c>
      <c r="AA43" s="131" t="e">
        <f>Z43/Y43</f>
        <v>#REF!</v>
      </c>
      <c r="AB43" s="204"/>
      <c r="AC43" s="208"/>
      <c r="AD43" s="210"/>
    </row>
    <row r="44" spans="1:30" s="11" customFormat="1" ht="12.75">
      <c r="A44" s="12"/>
      <c r="B44" s="12"/>
      <c r="C44" s="13"/>
      <c r="D44" s="142"/>
      <c r="E44" s="142"/>
      <c r="F44" s="14"/>
      <c r="G44" s="14"/>
      <c r="H44" s="14"/>
      <c r="I44" s="14"/>
      <c r="J44" s="142"/>
      <c r="K44" s="142"/>
      <c r="L44" s="14"/>
      <c r="M44" s="143"/>
      <c r="N44" s="143"/>
      <c r="O44" s="14"/>
      <c r="P44" s="112"/>
      <c r="Q44" s="112"/>
      <c r="R44" s="113"/>
      <c r="S44" s="113"/>
      <c r="T44" s="113"/>
      <c r="U44" s="113"/>
      <c r="V44" s="15"/>
      <c r="W44" s="15"/>
      <c r="X44" s="14"/>
      <c r="Y44" s="14"/>
      <c r="Z44" s="14"/>
      <c r="AA44" s="14"/>
      <c r="AB44" s="14"/>
      <c r="AC44" s="115"/>
      <c r="AD44" s="115"/>
    </row>
    <row r="45" spans="1:30" s="11" customFormat="1" ht="12.75">
      <c r="A45" s="12"/>
      <c r="B45" s="12"/>
      <c r="C45" s="13"/>
      <c r="D45" s="40"/>
      <c r="E45" s="40"/>
      <c r="F45" s="41"/>
      <c r="G45" s="41"/>
      <c r="H45" s="41"/>
      <c r="I45" s="41"/>
      <c r="J45" s="40"/>
      <c r="K45" s="40"/>
      <c r="L45" s="14"/>
      <c r="M45" s="60"/>
      <c r="N45" s="60"/>
      <c r="O45" s="41"/>
      <c r="P45" s="112"/>
      <c r="Q45" s="112"/>
      <c r="R45" s="113"/>
      <c r="S45" s="113"/>
      <c r="T45" s="113"/>
      <c r="U45" s="113"/>
      <c r="V45" s="15"/>
      <c r="W45" s="15"/>
      <c r="X45" s="14"/>
      <c r="Y45" s="14"/>
      <c r="Z45" s="14"/>
      <c r="AA45" s="14"/>
      <c r="AB45" s="14"/>
      <c r="AC45" s="115"/>
      <c r="AD45" s="115"/>
    </row>
  </sheetData>
  <sheetProtection/>
  <mergeCells count="117">
    <mergeCell ref="AC42:AC43"/>
    <mergeCell ref="AD42:AD43"/>
    <mergeCell ref="AC3:AD3"/>
    <mergeCell ref="AC36:AC37"/>
    <mergeCell ref="AD36:AD37"/>
    <mergeCell ref="AC38:AC39"/>
    <mergeCell ref="AD38:AD39"/>
    <mergeCell ref="AC40:AC41"/>
    <mergeCell ref="AD40:AD41"/>
    <mergeCell ref="AC30:AC31"/>
    <mergeCell ref="AD30:AD31"/>
    <mergeCell ref="AC32:AC33"/>
    <mergeCell ref="AD32:AD33"/>
    <mergeCell ref="AC34:AC35"/>
    <mergeCell ref="AD34:AD35"/>
    <mergeCell ref="AC24:AC25"/>
    <mergeCell ref="AD24:AD25"/>
    <mergeCell ref="AC26:AC27"/>
    <mergeCell ref="AD26:AD27"/>
    <mergeCell ref="AC28:AC29"/>
    <mergeCell ref="AD28:AD29"/>
    <mergeCell ref="AC18:AC19"/>
    <mergeCell ref="AD18:AD19"/>
    <mergeCell ref="AB12:AB13"/>
    <mergeCell ref="AB14:AB15"/>
    <mergeCell ref="AB16:AB17"/>
    <mergeCell ref="AB6:AB7"/>
    <mergeCell ref="AB8:AB9"/>
    <mergeCell ref="AB10:AB11"/>
    <mergeCell ref="AC20:AC21"/>
    <mergeCell ref="AD20:AD21"/>
    <mergeCell ref="AC22:AC23"/>
    <mergeCell ref="AD22:AD23"/>
    <mergeCell ref="AC12:AC13"/>
    <mergeCell ref="AD12:AD13"/>
    <mergeCell ref="AC14:AC15"/>
    <mergeCell ref="AD14:AD15"/>
    <mergeCell ref="AC16:AC17"/>
    <mergeCell ref="AD16:AD17"/>
    <mergeCell ref="AC6:AC7"/>
    <mergeCell ref="AD6:AD7"/>
    <mergeCell ref="AC8:AC9"/>
    <mergeCell ref="AD8:AD9"/>
    <mergeCell ref="AC10:AC11"/>
    <mergeCell ref="AD10:AD11"/>
    <mergeCell ref="AB36:AB37"/>
    <mergeCell ref="AB38:AB39"/>
    <mergeCell ref="AB40:AB41"/>
    <mergeCell ref="AB42:AB43"/>
    <mergeCell ref="B42:B43"/>
    <mergeCell ref="C42:C43"/>
    <mergeCell ref="C20:C21"/>
    <mergeCell ref="C22:C23"/>
    <mergeCell ref="C24:C25"/>
    <mergeCell ref="AB34:AB35"/>
    <mergeCell ref="AB24:AB25"/>
    <mergeCell ref="AB26:AB27"/>
    <mergeCell ref="AB28:AB29"/>
    <mergeCell ref="AB20:AB21"/>
    <mergeCell ref="AB22:AB23"/>
    <mergeCell ref="AB30:AB31"/>
    <mergeCell ref="AB32:AB33"/>
    <mergeCell ref="B38:B39"/>
    <mergeCell ref="B40:B41"/>
    <mergeCell ref="C36:C37"/>
    <mergeCell ref="C38:C39"/>
    <mergeCell ref="B34:B35"/>
    <mergeCell ref="C32:C33"/>
    <mergeCell ref="AA3:AA4"/>
    <mergeCell ref="Y3:Y4"/>
    <mergeCell ref="Z3:Z4"/>
    <mergeCell ref="C34:C35"/>
    <mergeCell ref="B36:B37"/>
    <mergeCell ref="C40:C41"/>
    <mergeCell ref="A1:AD2"/>
    <mergeCell ref="C14:C15"/>
    <mergeCell ref="C16:C17"/>
    <mergeCell ref="B14:B15"/>
    <mergeCell ref="B16:B17"/>
    <mergeCell ref="B20:B21"/>
    <mergeCell ref="B28:B29"/>
    <mergeCell ref="B30:B31"/>
    <mergeCell ref="B32:B33"/>
    <mergeCell ref="C18:C19"/>
    <mergeCell ref="B18:B19"/>
    <mergeCell ref="B26:B27"/>
    <mergeCell ref="C26:C27"/>
    <mergeCell ref="C28:C29"/>
    <mergeCell ref="C30:C31"/>
    <mergeCell ref="B22:B23"/>
    <mergeCell ref="B24:B25"/>
    <mergeCell ref="AB18:AB19"/>
    <mergeCell ref="P4:R4"/>
    <mergeCell ref="G3:I3"/>
    <mergeCell ref="P3:R3"/>
    <mergeCell ref="D3:F3"/>
    <mergeCell ref="D4:F4"/>
    <mergeCell ref="J4:L4"/>
    <mergeCell ref="B8:B9"/>
    <mergeCell ref="X3:X4"/>
    <mergeCell ref="W3:W4"/>
    <mergeCell ref="S3:U3"/>
    <mergeCell ref="S4:U4"/>
    <mergeCell ref="V3:V4"/>
    <mergeCell ref="B10:B11"/>
    <mergeCell ref="B12:B13"/>
    <mergeCell ref="C8:C9"/>
    <mergeCell ref="C10:C11"/>
    <mergeCell ref="C12:C13"/>
    <mergeCell ref="B6:B7"/>
    <mergeCell ref="M4:O4"/>
    <mergeCell ref="B4:C4"/>
    <mergeCell ref="M3:O3"/>
    <mergeCell ref="C6:C7"/>
    <mergeCell ref="B5:C5"/>
    <mergeCell ref="J3:L3"/>
    <mergeCell ref="G4:I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TomilinaJA</dc:creator>
  <cp:keywords/>
  <dc:description/>
  <cp:lastModifiedBy>Ирина Юрьевна Балякина</cp:lastModifiedBy>
  <cp:lastPrinted>2012-10-25T08:33:48Z</cp:lastPrinted>
  <dcterms:created xsi:type="dcterms:W3CDTF">2012-04-26T06:41:23Z</dcterms:created>
  <dcterms:modified xsi:type="dcterms:W3CDTF">2013-02-22T07:57:27Z</dcterms:modified>
  <cp:category/>
  <cp:version/>
  <cp:contentType/>
  <cp:contentStatus/>
</cp:coreProperties>
</file>