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120" windowHeight="9120" activeTab="0"/>
  </bookViews>
  <sheets>
    <sheet name="октябрь" sheetId="1" r:id="rId1"/>
  </sheets>
  <definedNames>
    <definedName name="_xlnm.Print_Titles" localSheetId="0">'октябрь'!$12:$12</definedName>
  </definedNames>
  <calcPr fullCalcOnLoad="1"/>
</workbook>
</file>

<file path=xl/sharedStrings.xml><?xml version="1.0" encoding="utf-8"?>
<sst xmlns="http://schemas.openxmlformats.org/spreadsheetml/2006/main" count="226" uniqueCount="205">
  <si>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</si>
  <si>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</si>
  <si>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</si>
  <si>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</si>
  <si>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</si>
  <si>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</si>
  <si>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</si>
  <si>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</si>
  <si>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</si>
  <si>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</si>
  <si>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</si>
  <si>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</si>
  <si>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</si>
  <si>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</si>
  <si>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</si>
  <si>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</si>
  <si>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</si>
  <si>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</si>
  <si>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</si>
  <si>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</si>
  <si>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</si>
  <si>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</si>
  <si>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</si>
  <si>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</si>
  <si>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</si>
  <si>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</si>
  <si>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</si>
  <si>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</si>
  <si>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</si>
  <si>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</si>
  <si>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</si>
  <si>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</si>
  <si>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</si>
  <si>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</si>
  <si>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</si>
  <si>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</si>
  <si>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</si>
  <si>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</si>
  <si>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</si>
  <si>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</si>
  <si>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</si>
  <si>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</si>
  <si>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</si>
  <si>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</si>
  <si>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</si>
  <si>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</si>
  <si>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</si>
  <si>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</si>
  <si>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</si>
  <si>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</si>
  <si>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</si>
  <si>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</si>
  <si>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</si>
  <si>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</si>
  <si>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</si>
  <si>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</si>
  <si>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</si>
  <si>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</si>
  <si>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</si>
  <si>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</si>
  <si>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</si>
  <si>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</si>
  <si>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</si>
  <si>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</si>
  <si>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</si>
  <si>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</si>
  <si>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</si>
  <si>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 xml:space="preserve">Субсидии бюджетам городских округов на мероприятия по организации оздоровительной кампании детей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</si>
  <si>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</si>
  <si>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</si>
  <si>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</si>
  <si>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</si>
  <si>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</si>
  <si>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</si>
  <si>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</si>
  <si>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</si>
  <si>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</si>
  <si>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</si>
  <si>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</si>
  <si>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</si>
  <si>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</si>
  <si>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</si>
  <si>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</si>
  <si>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</si>
  <si>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</si>
  <si>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</si>
  <si>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</si>
  <si>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</si>
  <si>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</si>
  <si>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000 2 02 04113 04 0000 151</t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</si>
  <si>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</si>
  <si>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</si>
  <si>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</si>
  <si>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</si>
  <si>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</si>
  <si>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Доходы городского бюджета на 2007 год</t>
  </si>
  <si>
    <t>000 2 02 03999 04 0000 151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</si>
  <si>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</si>
  <si>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</si>
  <si>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</si>
  <si>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000 2 02 04005 04 0000 151</t>
  </si>
  <si>
    <t>Единый налог, взимаемый в связи с применением упрощенной системы налогообложения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</si>
  <si>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</si>
  <si>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</si>
  <si>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000 1 11 05011 04 0000 120</t>
  </si>
  <si>
    <t>Доходы от продажи квартир, находящихся в собственности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</si>
  <si>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</si>
  <si>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</si>
  <si>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</si>
  <si>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</si>
  <si>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</si>
  <si>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</si>
  <si>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</si>
  <si>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</si>
  <si>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</si>
  <si>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</si>
  <si>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</si>
  <si>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</si>
  <si>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</si>
  <si>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</si>
  <si>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</si>
  <si>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</si>
  <si>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</si>
  <si>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</si>
  <si>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 бюджетов городских округов</t>
  </si>
  <si>
    <t>000 1 17 05040 04 0000 180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</si>
  <si>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</si>
  <si>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субвенции бюджетам городских округов</t>
  </si>
  <si>
    <t>Прочие субсидии бюджетам городских округов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</si>
  <si>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</si>
  <si>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</si>
  <si>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 xml:space="preserve">от 12.12.2006 № 310  </t>
  </si>
  <si>
    <t>"ПРИЛОЖЕНИЕ № 5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</si>
  <si>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</si>
  <si>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</si>
  <si>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</si>
  <si>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</si>
  <si>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000 1 09 01000 00 0000 110</t>
  </si>
  <si>
    <t>000 1 09 04050 00 0000 110</t>
  </si>
  <si>
    <t>000 1 09 07000 00 0000 110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</si>
  <si>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</si>
  <si>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</si>
  <si>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</si>
  <si>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000 1 11 05024 04 0000 120</t>
  </si>
  <si>
    <t>ДОХОДЫ ОТ ОКАЗАНИЯ ПЛАТНЫХ УСЛУГ И КОМПЕНСАЦИИ ЗАТРАТ ГОСУДАРСТВА</t>
  </si>
  <si>
    <t>000 1 13 00000 00 0000 000</t>
  </si>
  <si>
    <t>Денежные взыскания (штрафы) за нарушение Федерального закона "О пожарной безопасности"</t>
  </si>
  <si>
    <t>000 2 02 02050 04 0000 151</t>
  </si>
  <si>
    <t xml:space="preserve"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 </t>
  </si>
  <si>
    <t>000 2 02 02044 04 0000 151</t>
  </si>
  <si>
    <t xml:space="preserve"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</si>
  <si>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000 2 02 02053 04 0000 151</t>
  </si>
  <si>
    <t>Субвенции бюджетам городских округов на ежемесячное денежное вознаграждение за классное руководство</t>
  </si>
  <si>
    <t>000 2 02 02039 04 0000 151</t>
  </si>
  <si>
    <t>000 2 02 02028 04 0000 151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</si>
  <si>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</si>
  <si>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000 2 02 02040 04 0000 151</t>
  </si>
  <si>
    <t>Субсидии бюджетам городских округов на модернизацию объектов коммунальной инфраструктуры</t>
  </si>
  <si>
    <t>000 2 02 04028 04 0000 151</t>
  </si>
  <si>
    <t>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</si>
  <si>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</si>
  <si>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</si>
  <si>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</si>
  <si>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социально-экономической программы Архангельской области "Развитие города Архангельска как областного центра Архангельской области" на 2007-2010 годы</t>
  </si>
  <si>
    <t>субвенция на реализацию областной адресной инвестиционной программы</t>
  </si>
  <si>
    <t>в том числе: субсидия на реализацию социально-экономической целевой программы Архангельской области "Модернизация объектов коммунальной инфраструктуры Архангельской области на 2007-2010 годы"</t>
  </si>
  <si>
    <t>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</si>
  <si>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</si>
  <si>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</si>
  <si>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</si>
  <si>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осуществление государственных полномочий в сфере охраны труда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</si>
  <si>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</si>
  <si>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</si>
  <si>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000 1 14 02031 04 0000 410</t>
  </si>
  <si>
    <t>Решение от 16.05.07 № 404</t>
  </si>
  <si>
    <t>Изменения</t>
  </si>
  <si>
    <t>Субсидии бюджетам городских округов для развития улично-дорожной сети в городах (поселках городского типа)</t>
  </si>
  <si>
    <t>000 2 02 04055 04 0000 151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</si>
  <si>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</si>
  <si>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000 2 02 02052 04 0000 151</t>
  </si>
  <si>
    <r>
      <t>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</si>
  <si>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000 2 02 04004 04 0000 151</t>
  </si>
  <si>
    <t>Субсидии бюджетам городских округов на развитие общественной инфраструктуры регионального значения</t>
  </si>
  <si>
    <t>Субсидии бюджетам городских округов на предоставление субсидий молодым семьям для приобретения жилья</t>
  </si>
  <si>
    <t>000 2 02 04008 04 0000 151</t>
  </si>
  <si>
    <t>Сумма,         тыс.руб.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</si>
  <si>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</si>
  <si>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000 2 02 02025 04 0000 151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</si>
  <si>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</si>
  <si>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".</t>
  </si>
  <si>
    <t>Доходы от реализации имущества муниципальных унитарных предприятий, созданных городскими округами  (в части реализации основных средств по указанному имуществу)</t>
  </si>
  <si>
    <t>Прочие безвозмездные поступления от других бюджетов бюджетной системы</t>
  </si>
  <si>
    <t>в том числе: средства резервного фонда органов исполнительной власти субъекта Российской Федерации</t>
  </si>
  <si>
    <t>в том числе: средства резервного фонда Правительства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</si>
  <si>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</si>
  <si>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000 2 02 09000 00 0000 151</t>
  </si>
  <si>
    <t>в том числе: субсидия на предоставление субсидий молодым семьям для приоберения жилья</t>
  </si>
  <si>
    <t>Субсидии бюджетам городских округов на проведение капитального ремонта многоквартирных домов</t>
  </si>
  <si>
    <t>000 2 02 04056 04 0000 151</t>
  </si>
  <si>
    <t>Субсидии бюджетам городских округов на переселение граждан из аварийного жилищного фонда</t>
  </si>
  <si>
    <t>000 2 02 04057 04 0000 151</t>
  </si>
  <si>
    <t>000 2 02 04054 04 0000 151</t>
  </si>
  <si>
    <t>Субсидии бюджетам городских округов на оказание высокотехнологичной медицинской помощи гражданам Российской Федерации</t>
  </si>
  <si>
    <t xml:space="preserve">          9. Приложение № 5 "Доходы городского бюджета на 2007 год" изложить в следующей редакции:</t>
  </si>
  <si>
    <t>000 2 02 09023 04 0000 151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</si>
</sst>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3" fontId="3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26">
      <selection activeCell="E84" sqref="E84"/>
    </sheetView>
  </sheetViews>
  <sheetFormatPr defaultColWidth="9.00390625" defaultRowHeight="12.75"/>
  <cols>
    <col min="1" max="1" width="60.125" style="0" customWidth="1"/>
    <col min="2" max="2" width="29.125" style="0" customWidth="1"/>
    <col min="3" max="3" width="12.25390625" style="0" hidden="1" customWidth="1"/>
    <col min="4" max="4" width="10.75390625" style="0" hidden="1" customWidth="1"/>
    <col min="5" max="5" width="11.00390625" style="0" customWidth="1"/>
    <col min="6" max="6" width="2.125" style="0" customWidth="1"/>
  </cols>
  <sheetData>
    <row r="1" spans="1:6" ht="38.25" customHeight="1">
      <c r="A1" s="85" t="s">
        <v>203</v>
      </c>
      <c r="B1" s="85"/>
      <c r="C1" s="85"/>
      <c r="D1" s="85"/>
      <c r="E1" s="82"/>
      <c r="F1" s="82"/>
    </row>
    <row r="2" ht="12" customHeight="1"/>
    <row r="3" spans="1:3" ht="17.25" customHeight="1">
      <c r="A3" s="10"/>
      <c r="B3" s="11" t="s">
        <v>132</v>
      </c>
      <c r="C3" s="10"/>
    </row>
    <row r="4" spans="1:3" ht="12" customHeight="1">
      <c r="A4" s="5"/>
      <c r="B4" s="11"/>
      <c r="C4" s="5"/>
    </row>
    <row r="5" spans="1:3" ht="18" customHeight="1">
      <c r="A5" s="8"/>
      <c r="B5" s="12" t="s">
        <v>59</v>
      </c>
      <c r="C5" s="8"/>
    </row>
    <row r="6" spans="1:3" ht="18" customHeight="1">
      <c r="A6" s="8"/>
      <c r="B6" s="12" t="s">
        <v>58</v>
      </c>
      <c r="C6" s="8"/>
    </row>
    <row r="7" spans="1:3" ht="18" customHeight="1">
      <c r="A7" s="8"/>
      <c r="B7" s="12" t="s">
        <v>131</v>
      </c>
      <c r="C7" s="8"/>
    </row>
    <row r="8" spans="1:3" ht="12" customHeight="1">
      <c r="A8" s="6"/>
      <c r="B8" s="6"/>
      <c r="C8" s="6"/>
    </row>
    <row r="9" spans="1:6" ht="18" customHeight="1">
      <c r="A9" s="80" t="s">
        <v>95</v>
      </c>
      <c r="B9" s="81"/>
      <c r="C9" s="81"/>
      <c r="D9" s="82"/>
      <c r="E9" s="82"/>
      <c r="F9" s="64"/>
    </row>
    <row r="10" spans="1:3" ht="12" customHeight="1">
      <c r="A10" s="2"/>
      <c r="B10" s="1"/>
      <c r="C10" s="1"/>
    </row>
    <row r="11" spans="1:6" ht="39" customHeight="1">
      <c r="A11" s="37" t="s">
        <v>1</v>
      </c>
      <c r="B11" s="38" t="s">
        <v>2</v>
      </c>
      <c r="C11" s="9" t="s">
        <v>174</v>
      </c>
      <c r="D11" s="56" t="s">
        <v>175</v>
      </c>
      <c r="E11" s="56" t="s">
        <v>185</v>
      </c>
      <c r="F11" s="66"/>
    </row>
    <row r="12" spans="1:6" ht="12" customHeight="1">
      <c r="A12" s="39">
        <v>1</v>
      </c>
      <c r="B12" s="40">
        <v>2</v>
      </c>
      <c r="C12" s="7">
        <v>3</v>
      </c>
      <c r="D12" s="57">
        <v>4</v>
      </c>
      <c r="E12" s="57">
        <v>3</v>
      </c>
      <c r="F12" s="67"/>
    </row>
    <row r="13" spans="1:6" ht="16.5" customHeight="1">
      <c r="A13" s="75" t="s">
        <v>8</v>
      </c>
      <c r="B13" s="27" t="s">
        <v>10</v>
      </c>
      <c r="C13" s="58">
        <f>C15+C18+C22+C28+C33+C38+C50+C55+C62+C65+C75+C53</f>
        <v>3309400</v>
      </c>
      <c r="D13" s="58">
        <f>D15+D18+D22+D28+D33+D38+D50+D55+D62+D65+D75+D53</f>
        <v>115000</v>
      </c>
      <c r="E13" s="58">
        <f>SUM(E15,E18,E22,E28,E33,E38,E50,E53,E55,E65,E75)</f>
        <v>3544700</v>
      </c>
      <c r="F13" s="68"/>
    </row>
    <row r="14" spans="1:6" ht="12" customHeight="1">
      <c r="A14" s="28"/>
      <c r="B14" s="16"/>
      <c r="C14" s="26"/>
      <c r="D14" s="59"/>
      <c r="E14" s="59"/>
      <c r="F14" s="69"/>
    </row>
    <row r="15" spans="1:6" ht="15" customHeight="1">
      <c r="A15" s="76" t="s">
        <v>9</v>
      </c>
      <c r="B15" s="16" t="s">
        <v>11</v>
      </c>
      <c r="C15" s="26">
        <f>SUM(C16)</f>
        <v>1753200</v>
      </c>
      <c r="D15" s="26">
        <f>SUM(D16)</f>
        <v>0</v>
      </c>
      <c r="E15" s="26">
        <f>SUM(E16)</f>
        <v>1803200</v>
      </c>
      <c r="F15" s="68"/>
    </row>
    <row r="16" spans="1:6" ht="16.5" customHeight="1">
      <c r="A16" s="17" t="s">
        <v>5</v>
      </c>
      <c r="B16" s="18" t="s">
        <v>12</v>
      </c>
      <c r="C16" s="13">
        <v>1753200</v>
      </c>
      <c r="D16" s="59"/>
      <c r="E16" s="59">
        <v>1803200</v>
      </c>
      <c r="F16" s="69"/>
    </row>
    <row r="17" spans="1:6" ht="12" customHeight="1">
      <c r="A17" s="17"/>
      <c r="B17" s="18"/>
      <c r="C17" s="13"/>
      <c r="D17" s="59"/>
      <c r="E17" s="59"/>
      <c r="F17" s="69"/>
    </row>
    <row r="18" spans="1:6" ht="15" customHeight="1">
      <c r="A18" s="76" t="s">
        <v>3</v>
      </c>
      <c r="B18" s="16" t="s">
        <v>13</v>
      </c>
      <c r="C18" s="26">
        <f>C19+C20</f>
        <v>261600</v>
      </c>
      <c r="D18" s="26">
        <f>D19+D20</f>
        <v>8400</v>
      </c>
      <c r="E18" s="26">
        <f>SUM(E19:E20)</f>
        <v>270000</v>
      </c>
      <c r="F18" s="68"/>
    </row>
    <row r="19" spans="1:6" ht="32.25" customHeight="1">
      <c r="A19" s="17" t="s">
        <v>101</v>
      </c>
      <c r="B19" s="18" t="s">
        <v>102</v>
      </c>
      <c r="C19" s="13">
        <v>90800</v>
      </c>
      <c r="D19" s="59">
        <f>3400+5000</f>
        <v>8400</v>
      </c>
      <c r="E19" s="21">
        <f>C19+D19</f>
        <v>99200</v>
      </c>
      <c r="F19" s="70"/>
    </row>
    <row r="20" spans="1:6" ht="30.75" customHeight="1">
      <c r="A20" s="17" t="s">
        <v>6</v>
      </c>
      <c r="B20" s="18" t="s">
        <v>36</v>
      </c>
      <c r="C20" s="13">
        <v>170800</v>
      </c>
      <c r="D20" s="59"/>
      <c r="E20" s="21">
        <f>C20+D20</f>
        <v>170800</v>
      </c>
      <c r="F20" s="70"/>
    </row>
    <row r="21" spans="1:6" ht="12" customHeight="1">
      <c r="A21" s="17"/>
      <c r="B21" s="18"/>
      <c r="C21" s="13"/>
      <c r="D21" s="59"/>
      <c r="E21" s="59"/>
      <c r="F21" s="69"/>
    </row>
    <row r="22" spans="1:6" ht="15" customHeight="1">
      <c r="A22" s="15" t="s">
        <v>4</v>
      </c>
      <c r="B22" s="16" t="s">
        <v>14</v>
      </c>
      <c r="C22" s="26">
        <f>SUM(C23:C26)</f>
        <v>435100</v>
      </c>
      <c r="D22" s="26">
        <f>SUM(D23:D26)</f>
        <v>14500</v>
      </c>
      <c r="E22" s="26">
        <f>SUM(E23:E26)</f>
        <v>479600</v>
      </c>
      <c r="F22" s="68"/>
    </row>
    <row r="23" spans="1:6" ht="48" customHeight="1">
      <c r="A23" s="17" t="s">
        <v>103</v>
      </c>
      <c r="B23" s="18" t="s">
        <v>60</v>
      </c>
      <c r="C23" s="13">
        <v>11900</v>
      </c>
      <c r="D23" s="59"/>
      <c r="E23" s="21">
        <v>16900</v>
      </c>
      <c r="F23" s="70"/>
    </row>
    <row r="24" spans="1:6" ht="16.5" customHeight="1">
      <c r="A24" s="17" t="s">
        <v>30</v>
      </c>
      <c r="B24" s="18" t="s">
        <v>31</v>
      </c>
      <c r="C24" s="13">
        <v>207000</v>
      </c>
      <c r="D24" s="59">
        <f>14500</f>
        <v>14500</v>
      </c>
      <c r="E24" s="21">
        <v>246500</v>
      </c>
      <c r="F24" s="70"/>
    </row>
    <row r="25" spans="1:6" ht="16.5" customHeight="1">
      <c r="A25" s="17" t="s">
        <v>61</v>
      </c>
      <c r="B25" s="18" t="s">
        <v>50</v>
      </c>
      <c r="C25" s="13">
        <v>58200</v>
      </c>
      <c r="D25" s="59"/>
      <c r="E25" s="21">
        <f>C25+D25</f>
        <v>58200</v>
      </c>
      <c r="F25" s="70"/>
    </row>
    <row r="26" spans="1:6" ht="15.75" customHeight="1">
      <c r="A26" s="17" t="s">
        <v>15</v>
      </c>
      <c r="B26" s="18" t="s">
        <v>37</v>
      </c>
      <c r="C26" s="13">
        <v>158000</v>
      </c>
      <c r="D26" s="59"/>
      <c r="E26" s="21">
        <f>C26+D26</f>
        <v>158000</v>
      </c>
      <c r="F26" s="70"/>
    </row>
    <row r="27" spans="1:6" ht="12" customHeight="1">
      <c r="A27" s="29"/>
      <c r="B27" s="18"/>
      <c r="C27" s="13"/>
      <c r="D27" s="59"/>
      <c r="E27" s="59"/>
      <c r="F27" s="69"/>
    </row>
    <row r="28" spans="1:6" ht="14.25" customHeight="1">
      <c r="A28" s="15" t="s">
        <v>38</v>
      </c>
      <c r="B28" s="16" t="s">
        <v>26</v>
      </c>
      <c r="C28" s="26">
        <f>C29+C30+C31</f>
        <v>30000</v>
      </c>
      <c r="D28" s="59"/>
      <c r="E28" s="26">
        <f>SUM(E29:E31)</f>
        <v>30000</v>
      </c>
      <c r="F28" s="68"/>
    </row>
    <row r="29" spans="1:6" ht="64.5" customHeight="1">
      <c r="A29" s="17" t="s">
        <v>106</v>
      </c>
      <c r="B29" s="51" t="s">
        <v>107</v>
      </c>
      <c r="C29" s="21">
        <v>12000</v>
      </c>
      <c r="D29" s="59"/>
      <c r="E29" s="21">
        <f>C29+D29</f>
        <v>12000</v>
      </c>
      <c r="F29" s="70"/>
    </row>
    <row r="30" spans="1:6" ht="95.25" customHeight="1">
      <c r="A30" s="17" t="s">
        <v>108</v>
      </c>
      <c r="B30" s="51" t="s">
        <v>109</v>
      </c>
      <c r="C30" s="21">
        <v>17800</v>
      </c>
      <c r="D30" s="59"/>
      <c r="E30" s="21">
        <f>C30+D30</f>
        <v>17800</v>
      </c>
      <c r="F30" s="70"/>
    </row>
    <row r="31" spans="1:6" ht="32.25" customHeight="1">
      <c r="A31" s="17" t="s">
        <v>133</v>
      </c>
      <c r="B31" s="51" t="s">
        <v>110</v>
      </c>
      <c r="C31" s="21">
        <v>200</v>
      </c>
      <c r="D31" s="59"/>
      <c r="E31" s="21">
        <f>C31+D31</f>
        <v>200</v>
      </c>
      <c r="F31" s="70"/>
    </row>
    <row r="32" spans="1:6" ht="12" customHeight="1">
      <c r="A32" s="15"/>
      <c r="B32" s="16"/>
      <c r="C32" s="26"/>
      <c r="D32" s="59"/>
      <c r="E32" s="59"/>
      <c r="F32" s="69"/>
    </row>
    <row r="33" spans="1:6" ht="27" customHeight="1">
      <c r="A33" s="15" t="s">
        <v>77</v>
      </c>
      <c r="B33" s="16" t="s">
        <v>78</v>
      </c>
      <c r="C33" s="26">
        <v>100</v>
      </c>
      <c r="D33" s="59"/>
      <c r="E33" s="26">
        <f>SUM(E34:E36)</f>
        <v>6400</v>
      </c>
      <c r="F33" s="68"/>
    </row>
    <row r="34" spans="1:6" ht="31.5" customHeight="1">
      <c r="A34" s="17" t="s">
        <v>134</v>
      </c>
      <c r="B34" s="51" t="s">
        <v>137</v>
      </c>
      <c r="C34" s="26"/>
      <c r="D34" s="59"/>
      <c r="E34" s="59">
        <v>5000</v>
      </c>
      <c r="F34" s="69"/>
    </row>
    <row r="35" spans="1:6" ht="33" customHeight="1" hidden="1">
      <c r="A35" s="17" t="s">
        <v>135</v>
      </c>
      <c r="B35" s="51" t="s">
        <v>138</v>
      </c>
      <c r="C35" s="26"/>
      <c r="D35" s="59"/>
      <c r="E35" s="59">
        <v>0</v>
      </c>
      <c r="F35" s="69"/>
    </row>
    <row r="36" spans="1:6" ht="32.25" customHeight="1">
      <c r="A36" s="17" t="s">
        <v>136</v>
      </c>
      <c r="B36" s="51" t="s">
        <v>139</v>
      </c>
      <c r="C36" s="21">
        <v>100</v>
      </c>
      <c r="D36" s="59"/>
      <c r="E36" s="21">
        <v>1400</v>
      </c>
      <c r="F36" s="70"/>
    </row>
    <row r="37" spans="1:6" ht="12" customHeight="1">
      <c r="A37" s="29"/>
      <c r="B37" s="18"/>
      <c r="C37" s="13"/>
      <c r="D37" s="59"/>
      <c r="E37" s="59"/>
      <c r="F37" s="69"/>
    </row>
    <row r="38" spans="1:6" ht="25.5" customHeight="1">
      <c r="A38" s="15" t="s">
        <v>27</v>
      </c>
      <c r="B38" s="16" t="s">
        <v>16</v>
      </c>
      <c r="C38" s="26">
        <f>SUM(C39,C44,C46)</f>
        <v>259900</v>
      </c>
      <c r="D38" s="26">
        <f>SUM(D39,D44,D46)</f>
        <v>25000</v>
      </c>
      <c r="E38" s="26">
        <f>SUM(E39,E44,E46)</f>
        <v>305900</v>
      </c>
      <c r="F38" s="68"/>
    </row>
    <row r="39" spans="1:6" ht="33" customHeight="1">
      <c r="A39" s="17" t="s">
        <v>0</v>
      </c>
      <c r="B39" s="51" t="s">
        <v>17</v>
      </c>
      <c r="C39" s="13">
        <f>C40+C41+C42+C43</f>
        <v>249600</v>
      </c>
      <c r="D39" s="13">
        <f>D40+D41+D42+D43</f>
        <v>25000</v>
      </c>
      <c r="E39" s="21">
        <f>SUM(E40:E43)</f>
        <v>295600</v>
      </c>
      <c r="F39" s="70"/>
    </row>
    <row r="40" spans="1:6" ht="94.5" customHeight="1">
      <c r="A40" s="29" t="s">
        <v>140</v>
      </c>
      <c r="B40" s="51" t="s">
        <v>104</v>
      </c>
      <c r="C40" s="13">
        <v>84900</v>
      </c>
      <c r="D40" s="59">
        <f>4500</f>
        <v>4500</v>
      </c>
      <c r="E40" s="21">
        <f aca="true" t="shared" si="0" ref="E40:E48">C40+D40</f>
        <v>89400</v>
      </c>
      <c r="F40" s="70"/>
    </row>
    <row r="41" spans="1:6" ht="79.5" customHeight="1">
      <c r="A41" s="29" t="s">
        <v>141</v>
      </c>
      <c r="B41" s="51" t="s">
        <v>39</v>
      </c>
      <c r="C41" s="13">
        <v>7900</v>
      </c>
      <c r="D41" s="59"/>
      <c r="E41" s="21">
        <f t="shared" si="0"/>
        <v>7900</v>
      </c>
      <c r="F41" s="70"/>
    </row>
    <row r="42" spans="1:6" ht="48.75" customHeight="1">
      <c r="A42" s="29" t="s">
        <v>142</v>
      </c>
      <c r="B42" s="51" t="s">
        <v>143</v>
      </c>
      <c r="C42" s="13">
        <v>2800</v>
      </c>
      <c r="D42" s="59">
        <f>2200</f>
        <v>2200</v>
      </c>
      <c r="E42" s="21">
        <v>9000</v>
      </c>
      <c r="F42" s="70"/>
    </row>
    <row r="43" spans="1:6" ht="64.5" customHeight="1">
      <c r="A43" s="29" t="s">
        <v>40</v>
      </c>
      <c r="B43" s="51" t="s">
        <v>41</v>
      </c>
      <c r="C43" s="13">
        <v>154000</v>
      </c>
      <c r="D43" s="59">
        <f>18300</f>
        <v>18300</v>
      </c>
      <c r="E43" s="21">
        <v>189300</v>
      </c>
      <c r="F43" s="70"/>
    </row>
    <row r="44" spans="1:6" ht="33" customHeight="1">
      <c r="A44" s="17" t="s">
        <v>18</v>
      </c>
      <c r="B44" s="51" t="s">
        <v>19</v>
      </c>
      <c r="C44" s="13">
        <f>SUM(C45)</f>
        <v>5100</v>
      </c>
      <c r="D44" s="13"/>
      <c r="E44" s="21">
        <f>SUM(E45)</f>
        <v>5100</v>
      </c>
      <c r="F44" s="70"/>
    </row>
    <row r="45" spans="1:6" ht="64.5" customHeight="1">
      <c r="A45" s="29" t="s">
        <v>42</v>
      </c>
      <c r="B45" s="51" t="s">
        <v>43</v>
      </c>
      <c r="C45" s="13">
        <v>5100</v>
      </c>
      <c r="D45" s="59"/>
      <c r="E45" s="21">
        <f t="shared" si="0"/>
        <v>5100</v>
      </c>
      <c r="F45" s="70"/>
    </row>
    <row r="46" spans="1:6" ht="46.5" customHeight="1">
      <c r="A46" s="17" t="s">
        <v>32</v>
      </c>
      <c r="B46" s="51" t="s">
        <v>33</v>
      </c>
      <c r="C46" s="13">
        <f>SUM(C47,C48)</f>
        <v>5200</v>
      </c>
      <c r="D46" s="59"/>
      <c r="E46" s="21">
        <f>SUM(E47:E48)</f>
        <v>5200</v>
      </c>
      <c r="F46" s="70"/>
    </row>
    <row r="47" spans="1:6" ht="48.75" customHeight="1">
      <c r="A47" s="29" t="s">
        <v>44</v>
      </c>
      <c r="B47" s="51" t="s">
        <v>45</v>
      </c>
      <c r="C47" s="13">
        <v>400</v>
      </c>
      <c r="D47" s="59"/>
      <c r="E47" s="21">
        <f t="shared" si="0"/>
        <v>400</v>
      </c>
      <c r="F47" s="70"/>
    </row>
    <row r="48" spans="1:6" ht="32.25" customHeight="1">
      <c r="A48" s="29" t="s">
        <v>46</v>
      </c>
      <c r="B48" s="51" t="s">
        <v>47</v>
      </c>
      <c r="C48" s="13">
        <v>4800</v>
      </c>
      <c r="D48" s="59"/>
      <c r="E48" s="21">
        <f t="shared" si="0"/>
        <v>4800</v>
      </c>
      <c r="F48" s="70"/>
    </row>
    <row r="49" spans="1:6" ht="12" customHeight="1">
      <c r="A49" s="17"/>
      <c r="B49" s="18"/>
      <c r="C49" s="13"/>
      <c r="D49" s="59"/>
      <c r="E49" s="59"/>
      <c r="F49" s="69"/>
    </row>
    <row r="50" spans="1:6" s="3" customFormat="1" ht="15" customHeight="1">
      <c r="A50" s="15" t="s">
        <v>20</v>
      </c>
      <c r="B50" s="16" t="s">
        <v>22</v>
      </c>
      <c r="C50" s="26">
        <f>SUM(C51)</f>
        <v>35200</v>
      </c>
      <c r="D50" s="60"/>
      <c r="E50" s="26">
        <f>SUM(E51)</f>
        <v>37200</v>
      </c>
      <c r="F50" s="68"/>
    </row>
    <row r="51" spans="1:6" ht="16.5" customHeight="1">
      <c r="A51" s="17" t="s">
        <v>21</v>
      </c>
      <c r="B51" s="18" t="s">
        <v>28</v>
      </c>
      <c r="C51" s="13">
        <v>35200</v>
      </c>
      <c r="D51" s="59"/>
      <c r="E51" s="21">
        <v>37200</v>
      </c>
      <c r="F51" s="70"/>
    </row>
    <row r="52" spans="1:6" ht="12" customHeight="1">
      <c r="A52" s="17"/>
      <c r="B52" s="18"/>
      <c r="C52" s="13"/>
      <c r="D52" s="59"/>
      <c r="E52" s="59"/>
      <c r="F52" s="69"/>
    </row>
    <row r="53" spans="1:6" ht="27" customHeight="1">
      <c r="A53" s="15" t="s">
        <v>144</v>
      </c>
      <c r="B53" s="52" t="s">
        <v>145</v>
      </c>
      <c r="C53" s="55">
        <v>200</v>
      </c>
      <c r="D53" s="59"/>
      <c r="E53" s="55">
        <v>3200</v>
      </c>
      <c r="F53" s="71"/>
    </row>
    <row r="54" spans="1:6" ht="12" customHeight="1">
      <c r="A54" s="17"/>
      <c r="B54" s="18"/>
      <c r="C54" s="13"/>
      <c r="D54" s="59"/>
      <c r="E54" s="59"/>
      <c r="F54" s="69"/>
    </row>
    <row r="55" spans="1:6" ht="24" customHeight="1">
      <c r="A55" s="15" t="s">
        <v>34</v>
      </c>
      <c r="B55" s="53" t="s">
        <v>35</v>
      </c>
      <c r="C55" s="26">
        <f>C56+C57+C58</f>
        <v>514800</v>
      </c>
      <c r="D55" s="26">
        <f>D56+D57+D58</f>
        <v>61100</v>
      </c>
      <c r="E55" s="26">
        <f>E56+E57+E58</f>
        <v>575900</v>
      </c>
      <c r="F55" s="68"/>
    </row>
    <row r="56" spans="1:6" ht="33" customHeight="1">
      <c r="A56" s="17" t="s">
        <v>105</v>
      </c>
      <c r="B56" s="51" t="s">
        <v>51</v>
      </c>
      <c r="C56" s="13">
        <v>1000</v>
      </c>
      <c r="D56" s="59"/>
      <c r="E56" s="21">
        <f>C56+D56</f>
        <v>1000</v>
      </c>
      <c r="F56" s="70"/>
    </row>
    <row r="57" spans="1:6" ht="48.75" customHeight="1">
      <c r="A57" s="17" t="s">
        <v>190</v>
      </c>
      <c r="B57" s="51" t="s">
        <v>173</v>
      </c>
      <c r="C57" s="13">
        <v>800</v>
      </c>
      <c r="D57" s="59"/>
      <c r="E57" s="21">
        <f>C57+D57</f>
        <v>800</v>
      </c>
      <c r="F57" s="70"/>
    </row>
    <row r="58" spans="1:6" ht="48" customHeight="1">
      <c r="A58" s="17" t="s">
        <v>172</v>
      </c>
      <c r="B58" s="51" t="s">
        <v>171</v>
      </c>
      <c r="C58" s="13">
        <v>513000</v>
      </c>
      <c r="D58" s="59">
        <f>61100</f>
        <v>61100</v>
      </c>
      <c r="E58" s="21">
        <f>C58+D58</f>
        <v>574100</v>
      </c>
      <c r="F58" s="70"/>
    </row>
    <row r="59" spans="1:6" ht="66.75" customHeight="1" hidden="1">
      <c r="A59" s="17" t="s">
        <v>79</v>
      </c>
      <c r="B59" s="18" t="s">
        <v>80</v>
      </c>
      <c r="C59" s="13"/>
      <c r="D59" s="59"/>
      <c r="E59" s="59"/>
      <c r="F59" s="69"/>
    </row>
    <row r="60" spans="1:6" ht="66" customHeight="1" hidden="1">
      <c r="A60" s="17" t="s">
        <v>81</v>
      </c>
      <c r="B60" s="18" t="s">
        <v>82</v>
      </c>
      <c r="C60" s="13"/>
      <c r="D60" s="59"/>
      <c r="E60" s="59"/>
      <c r="F60" s="69"/>
    </row>
    <row r="61" spans="1:6" ht="12" customHeight="1" hidden="1">
      <c r="A61" s="17"/>
      <c r="B61" s="18"/>
      <c r="C61" s="13"/>
      <c r="D61" s="59"/>
      <c r="E61" s="59"/>
      <c r="F61" s="69"/>
    </row>
    <row r="62" spans="1:6" ht="15.75" customHeight="1" hidden="1">
      <c r="A62" s="15" t="s">
        <v>7</v>
      </c>
      <c r="B62" s="16" t="s">
        <v>23</v>
      </c>
      <c r="C62" s="26">
        <f>SUM(C63)</f>
        <v>0</v>
      </c>
      <c r="D62" s="59"/>
      <c r="E62" s="59"/>
      <c r="F62" s="69"/>
    </row>
    <row r="63" spans="1:6" ht="35.25" customHeight="1" hidden="1">
      <c r="A63" s="30" t="s">
        <v>48</v>
      </c>
      <c r="B63" s="31" t="s">
        <v>49</v>
      </c>
      <c r="C63" s="13">
        <v>0</v>
      </c>
      <c r="D63" s="59"/>
      <c r="E63" s="59"/>
      <c r="F63" s="69"/>
    </row>
    <row r="64" spans="1:6" ht="12" customHeight="1">
      <c r="A64" s="17"/>
      <c r="B64" s="18"/>
      <c r="C64" s="13"/>
      <c r="D64" s="59"/>
      <c r="E64" s="59"/>
      <c r="F64" s="69"/>
    </row>
    <row r="65" spans="1:6" ht="14.25" customHeight="1">
      <c r="A65" s="15" t="s">
        <v>24</v>
      </c>
      <c r="B65" s="16" t="s">
        <v>25</v>
      </c>
      <c r="C65" s="26">
        <f>C66+C67+C68+C69+C71+C72+C73</f>
        <v>19100</v>
      </c>
      <c r="D65" s="26">
        <f>D66+D67+D68+D69+D71+D72+D73</f>
        <v>6000</v>
      </c>
      <c r="E65" s="26">
        <f>SUM(E66:E73)</f>
        <v>33100</v>
      </c>
      <c r="F65" s="68"/>
    </row>
    <row r="66" spans="1:6" ht="32.25" customHeight="1">
      <c r="A66" s="54" t="s">
        <v>111</v>
      </c>
      <c r="B66" s="51" t="s">
        <v>112</v>
      </c>
      <c r="C66" s="21">
        <v>700</v>
      </c>
      <c r="D66" s="59">
        <f>150</f>
        <v>150</v>
      </c>
      <c r="E66" s="21">
        <f>C66+D66</f>
        <v>850</v>
      </c>
      <c r="F66" s="70"/>
    </row>
    <row r="67" spans="1:6" ht="63.75" customHeight="1">
      <c r="A67" s="54" t="s">
        <v>126</v>
      </c>
      <c r="B67" s="51" t="s">
        <v>113</v>
      </c>
      <c r="C67" s="21">
        <v>550</v>
      </c>
      <c r="D67" s="59"/>
      <c r="E67" s="21">
        <f>C67+D67</f>
        <v>550</v>
      </c>
      <c r="F67" s="70"/>
    </row>
    <row r="68" spans="1:6" ht="63.75" customHeight="1">
      <c r="A68" s="54" t="s">
        <v>114</v>
      </c>
      <c r="B68" s="51" t="s">
        <v>115</v>
      </c>
      <c r="C68" s="21">
        <v>200</v>
      </c>
      <c r="D68" s="59">
        <f>250</f>
        <v>250</v>
      </c>
      <c r="E68" s="21">
        <f>C68+D68</f>
        <v>450</v>
      </c>
      <c r="F68" s="70"/>
    </row>
    <row r="69" spans="1:6" ht="95.25" customHeight="1">
      <c r="A69" s="54" t="s">
        <v>116</v>
      </c>
      <c r="B69" s="51" t="s">
        <v>117</v>
      </c>
      <c r="C69" s="21">
        <v>1850</v>
      </c>
      <c r="D69" s="59">
        <f>270+30+60+20+50+15+100+150+15+500+50+55+55+30</f>
        <v>1400</v>
      </c>
      <c r="E69" s="21">
        <v>4250</v>
      </c>
      <c r="F69" s="70"/>
    </row>
    <row r="70" spans="1:6" ht="33.75" customHeight="1" hidden="1">
      <c r="A70" s="54" t="s">
        <v>146</v>
      </c>
      <c r="B70" s="51"/>
      <c r="C70" s="21"/>
      <c r="D70" s="59"/>
      <c r="E70" s="59"/>
      <c r="F70" s="69"/>
    </row>
    <row r="71" spans="1:6" ht="63" customHeight="1">
      <c r="A71" s="54" t="s">
        <v>118</v>
      </c>
      <c r="B71" s="51" t="s">
        <v>119</v>
      </c>
      <c r="C71" s="21">
        <v>1800</v>
      </c>
      <c r="D71" s="59">
        <f>300</f>
        <v>300</v>
      </c>
      <c r="E71" s="21">
        <v>2900</v>
      </c>
      <c r="F71" s="70"/>
    </row>
    <row r="72" spans="1:6" ht="33" customHeight="1">
      <c r="A72" s="54" t="s">
        <v>120</v>
      </c>
      <c r="B72" s="51" t="s">
        <v>121</v>
      </c>
      <c r="C72" s="21">
        <v>7000</v>
      </c>
      <c r="D72" s="59">
        <f>1000</f>
        <v>1000</v>
      </c>
      <c r="E72" s="21">
        <v>9500</v>
      </c>
      <c r="F72" s="70"/>
    </row>
    <row r="73" spans="1:6" ht="33" customHeight="1">
      <c r="A73" s="54" t="s">
        <v>122</v>
      </c>
      <c r="B73" s="51" t="s">
        <v>123</v>
      </c>
      <c r="C73" s="21">
        <v>7000</v>
      </c>
      <c r="D73" s="59">
        <f>75+125+1200+30+410+225+170+190+330+125+20</f>
        <v>2900</v>
      </c>
      <c r="E73" s="21">
        <v>14600</v>
      </c>
      <c r="F73" s="70"/>
    </row>
    <row r="74" spans="1:6" ht="12" customHeight="1">
      <c r="A74" s="15"/>
      <c r="B74" s="16"/>
      <c r="C74" s="26"/>
      <c r="D74" s="59"/>
      <c r="E74" s="59"/>
      <c r="F74" s="69"/>
    </row>
    <row r="75" spans="1:6" ht="15" customHeight="1">
      <c r="A75" s="15" t="s">
        <v>83</v>
      </c>
      <c r="B75" s="16" t="s">
        <v>84</v>
      </c>
      <c r="C75" s="26">
        <v>200</v>
      </c>
      <c r="D75" s="59"/>
      <c r="E75" s="26">
        <f>SUM(E78)</f>
        <v>200</v>
      </c>
      <c r="F75" s="68"/>
    </row>
    <row r="76" spans="1:6" ht="12" customHeight="1" hidden="1">
      <c r="A76" s="15"/>
      <c r="B76" s="16"/>
      <c r="C76" s="26"/>
      <c r="D76" s="59"/>
      <c r="E76" s="59"/>
      <c r="F76" s="69"/>
    </row>
    <row r="77" spans="1:6" ht="15" customHeight="1" hidden="1">
      <c r="A77" s="15" t="s">
        <v>69</v>
      </c>
      <c r="B77" s="16" t="s">
        <v>70</v>
      </c>
      <c r="C77" s="26"/>
      <c r="D77" s="59"/>
      <c r="E77" s="59"/>
      <c r="F77" s="69"/>
    </row>
    <row r="78" spans="1:6" ht="17.25" customHeight="1">
      <c r="A78" s="42" t="s">
        <v>124</v>
      </c>
      <c r="B78" s="41" t="s">
        <v>125</v>
      </c>
      <c r="C78" s="21">
        <v>200</v>
      </c>
      <c r="D78" s="59"/>
      <c r="E78" s="21">
        <f>C78+D78</f>
        <v>200</v>
      </c>
      <c r="F78" s="70"/>
    </row>
    <row r="79" spans="1:6" ht="12" customHeight="1">
      <c r="A79" s="17"/>
      <c r="B79" s="18"/>
      <c r="C79" s="13"/>
      <c r="D79" s="59"/>
      <c r="E79" s="59"/>
      <c r="F79" s="69"/>
    </row>
    <row r="80" spans="1:6" ht="15.75" customHeight="1">
      <c r="A80" s="32" t="s">
        <v>52</v>
      </c>
      <c r="B80" s="16" t="s">
        <v>55</v>
      </c>
      <c r="C80" s="26">
        <f>C81+C102+C106+C127</f>
        <v>1236828</v>
      </c>
      <c r="D80" s="26">
        <f>D81+D106+D127+D132</f>
        <v>392378</v>
      </c>
      <c r="E80" s="26">
        <f>E81+E102+E106+E127+E132</f>
        <v>1781788</v>
      </c>
      <c r="F80" s="68"/>
    </row>
    <row r="81" spans="1:8" ht="32.25" customHeight="1">
      <c r="A81" s="22" t="s">
        <v>53</v>
      </c>
      <c r="B81" s="20" t="s">
        <v>56</v>
      </c>
      <c r="C81" s="21">
        <f>C88+C97+C86+C82+C85+C87+C93+C94+C96</f>
        <v>1225780</v>
      </c>
      <c r="D81" s="21">
        <f>D88+D97+D86+D82+D85+D87+D93+D94+D96+D83+D95</f>
        <v>103305</v>
      </c>
      <c r="E81" s="21">
        <f>E82+E83+E85+E86+E87+E88+E93+E94+E95+E96+E97</f>
        <v>1374510</v>
      </c>
      <c r="F81" s="70"/>
      <c r="H81" s="78"/>
    </row>
    <row r="82" spans="1:6" ht="95.25" customHeight="1">
      <c r="A82" s="44" t="s">
        <v>129</v>
      </c>
      <c r="B82" s="18" t="s">
        <v>130</v>
      </c>
      <c r="C82" s="13">
        <v>11189</v>
      </c>
      <c r="D82" s="59"/>
      <c r="E82" s="21">
        <f aca="true" t="shared" si="1" ref="E82:E95">C82+D82</f>
        <v>11189</v>
      </c>
      <c r="F82" s="70"/>
    </row>
    <row r="83" spans="1:6" ht="63.75" customHeight="1">
      <c r="A83" s="46" t="s">
        <v>186</v>
      </c>
      <c r="B83" s="18" t="s">
        <v>187</v>
      </c>
      <c r="C83" s="13"/>
      <c r="D83" s="59">
        <v>1500</v>
      </c>
      <c r="E83" s="21">
        <f>E84</f>
        <v>2453</v>
      </c>
      <c r="F83" s="70"/>
    </row>
    <row r="84" spans="1:6" ht="26.25" customHeight="1">
      <c r="A84" s="23" t="s">
        <v>192</v>
      </c>
      <c r="B84" s="43" t="s">
        <v>187</v>
      </c>
      <c r="C84" s="24">
        <v>587</v>
      </c>
      <c r="D84" s="59"/>
      <c r="E84" s="24">
        <v>2453</v>
      </c>
      <c r="F84" s="72"/>
    </row>
    <row r="85" spans="1:6" ht="63.75" customHeight="1">
      <c r="A85" s="46" t="s">
        <v>167</v>
      </c>
      <c r="B85" s="18" t="s">
        <v>154</v>
      </c>
      <c r="C85" s="13">
        <v>32961</v>
      </c>
      <c r="D85" s="59"/>
      <c r="E85" s="21">
        <v>28658</v>
      </c>
      <c r="F85" s="70"/>
    </row>
    <row r="86" spans="1:6" ht="32.25" customHeight="1">
      <c r="A86" s="19" t="s">
        <v>152</v>
      </c>
      <c r="B86" s="18" t="s">
        <v>153</v>
      </c>
      <c r="C86" s="13">
        <v>24458</v>
      </c>
      <c r="D86" s="59"/>
      <c r="E86" s="21">
        <f t="shared" si="1"/>
        <v>24458</v>
      </c>
      <c r="F86" s="70"/>
    </row>
    <row r="87" spans="1:6" ht="48" customHeight="1">
      <c r="A87" s="19" t="s">
        <v>155</v>
      </c>
      <c r="B87" s="18" t="s">
        <v>156</v>
      </c>
      <c r="C87" s="13">
        <v>18855</v>
      </c>
      <c r="D87" s="59"/>
      <c r="E87" s="21">
        <v>62679</v>
      </c>
      <c r="F87" s="70"/>
    </row>
    <row r="88" spans="1:6" ht="33" customHeight="1">
      <c r="A88" s="19" t="s">
        <v>98</v>
      </c>
      <c r="B88" s="18" t="s">
        <v>99</v>
      </c>
      <c r="C88" s="13">
        <f>C89+C90+C91+C92</f>
        <v>8388</v>
      </c>
      <c r="D88" s="59"/>
      <c r="E88" s="21">
        <f t="shared" si="1"/>
        <v>8388</v>
      </c>
      <c r="F88" s="70"/>
    </row>
    <row r="89" spans="1:6" ht="27" customHeight="1">
      <c r="A89" s="23" t="s">
        <v>170</v>
      </c>
      <c r="B89" s="43" t="s">
        <v>99</v>
      </c>
      <c r="C89" s="24">
        <v>587</v>
      </c>
      <c r="D89" s="59"/>
      <c r="E89" s="24">
        <f t="shared" si="1"/>
        <v>587</v>
      </c>
      <c r="F89" s="72"/>
    </row>
    <row r="90" spans="1:6" ht="39" customHeight="1">
      <c r="A90" s="23" t="s">
        <v>65</v>
      </c>
      <c r="B90" s="43" t="s">
        <v>99</v>
      </c>
      <c r="C90" s="24">
        <v>4989</v>
      </c>
      <c r="D90" s="59"/>
      <c r="E90" s="24">
        <f t="shared" si="1"/>
        <v>4989</v>
      </c>
      <c r="F90" s="72"/>
    </row>
    <row r="91" spans="1:6" s="4" customFormat="1" ht="27" customHeight="1">
      <c r="A91" s="23" t="s">
        <v>66</v>
      </c>
      <c r="B91" s="43" t="s">
        <v>99</v>
      </c>
      <c r="C91" s="24">
        <v>2795</v>
      </c>
      <c r="D91" s="59"/>
      <c r="E91" s="24">
        <f t="shared" si="1"/>
        <v>2795</v>
      </c>
      <c r="F91" s="72"/>
    </row>
    <row r="92" spans="1:6" s="4" customFormat="1" ht="52.5" customHeight="1">
      <c r="A92" s="23" t="s">
        <v>63</v>
      </c>
      <c r="B92" s="43" t="s">
        <v>99</v>
      </c>
      <c r="C92" s="24">
        <v>17</v>
      </c>
      <c r="D92" s="59"/>
      <c r="E92" s="24">
        <f t="shared" si="1"/>
        <v>17</v>
      </c>
      <c r="F92" s="72"/>
    </row>
    <row r="93" spans="1:6" s="4" customFormat="1" ht="110.25" customHeight="1">
      <c r="A93" s="45" t="s">
        <v>148</v>
      </c>
      <c r="B93" s="18" t="s">
        <v>149</v>
      </c>
      <c r="C93" s="21">
        <v>10707</v>
      </c>
      <c r="D93" s="59"/>
      <c r="E93" s="21">
        <f t="shared" si="1"/>
        <v>10707</v>
      </c>
      <c r="F93" s="70"/>
    </row>
    <row r="94" spans="1:6" s="4" customFormat="1" ht="79.5" customHeight="1">
      <c r="A94" s="19" t="s">
        <v>162</v>
      </c>
      <c r="B94" s="18" t="s">
        <v>147</v>
      </c>
      <c r="C94" s="13">
        <v>2284</v>
      </c>
      <c r="D94" s="59"/>
      <c r="E94" s="21">
        <f t="shared" si="1"/>
        <v>2284</v>
      </c>
      <c r="F94" s="70"/>
    </row>
    <row r="95" spans="1:6" s="4" customFormat="1" ht="48.75" customHeight="1">
      <c r="A95" s="19" t="s">
        <v>178</v>
      </c>
      <c r="B95" s="18" t="s">
        <v>179</v>
      </c>
      <c r="C95" s="13"/>
      <c r="D95" s="59">
        <v>5000</v>
      </c>
      <c r="E95" s="21">
        <f t="shared" si="1"/>
        <v>5000</v>
      </c>
      <c r="F95" s="70"/>
    </row>
    <row r="96" spans="1:6" s="4" customFormat="1" ht="79.5" customHeight="1">
      <c r="A96" s="19" t="s">
        <v>150</v>
      </c>
      <c r="B96" s="18" t="s">
        <v>151</v>
      </c>
      <c r="C96" s="13">
        <v>40087</v>
      </c>
      <c r="D96" s="59"/>
      <c r="E96" s="21">
        <v>40538</v>
      </c>
      <c r="F96" s="70"/>
    </row>
    <row r="97" spans="1:6" ht="16.5" customHeight="1">
      <c r="A97" s="19" t="s">
        <v>127</v>
      </c>
      <c r="B97" s="18" t="s">
        <v>96</v>
      </c>
      <c r="C97" s="21">
        <f>C98+C99+C101+C105+C100</f>
        <v>1076851</v>
      </c>
      <c r="D97" s="21">
        <f>D98+D99+D101+D104+D105+D100</f>
        <v>96805</v>
      </c>
      <c r="E97" s="21">
        <f>E98+E99+E101+E104+E105+E100</f>
        <v>1178156</v>
      </c>
      <c r="F97" s="70"/>
    </row>
    <row r="98" spans="1:6" ht="27.75" customHeight="1">
      <c r="A98" s="23" t="s">
        <v>64</v>
      </c>
      <c r="B98" s="43" t="s">
        <v>96</v>
      </c>
      <c r="C98" s="24">
        <v>573925</v>
      </c>
      <c r="D98" s="59"/>
      <c r="E98" s="24">
        <f>C98+D98</f>
        <v>573925</v>
      </c>
      <c r="F98" s="72"/>
    </row>
    <row r="99" spans="1:6" s="4" customFormat="1" ht="39.75" customHeight="1">
      <c r="A99" s="48" t="s">
        <v>166</v>
      </c>
      <c r="B99" s="43" t="s">
        <v>96</v>
      </c>
      <c r="C99" s="24">
        <v>840</v>
      </c>
      <c r="D99" s="59"/>
      <c r="E99" s="24">
        <f>C99+D99</f>
        <v>840</v>
      </c>
      <c r="F99" s="72"/>
    </row>
    <row r="100" spans="1:6" s="4" customFormat="1" ht="51.75" customHeight="1">
      <c r="A100" s="23" t="s">
        <v>168</v>
      </c>
      <c r="B100" s="43" t="s">
        <v>96</v>
      </c>
      <c r="C100" s="24">
        <v>1500</v>
      </c>
      <c r="D100" s="59"/>
      <c r="E100" s="24">
        <f>C100+D100</f>
        <v>1500</v>
      </c>
      <c r="F100" s="72"/>
    </row>
    <row r="101" spans="1:6" s="4" customFormat="1" ht="39.75" customHeight="1">
      <c r="A101" s="23" t="s">
        <v>163</v>
      </c>
      <c r="B101" s="43" t="s">
        <v>96</v>
      </c>
      <c r="C101" s="24">
        <v>430000</v>
      </c>
      <c r="D101" s="61">
        <v>90000</v>
      </c>
      <c r="E101" s="24">
        <f>C101+D101</f>
        <v>520000</v>
      </c>
      <c r="F101" s="72"/>
    </row>
    <row r="102" spans="1:6" s="4" customFormat="1" ht="48.75" customHeight="1" hidden="1">
      <c r="A102" s="22" t="s">
        <v>85</v>
      </c>
      <c r="B102" s="18" t="s">
        <v>86</v>
      </c>
      <c r="C102" s="21">
        <f>C103</f>
        <v>0</v>
      </c>
      <c r="D102" s="59"/>
      <c r="E102" s="61"/>
      <c r="F102" s="73"/>
    </row>
    <row r="103" spans="1:6" s="4" customFormat="1" ht="66.75" customHeight="1" hidden="1">
      <c r="A103" s="19" t="s">
        <v>87</v>
      </c>
      <c r="B103" s="18" t="s">
        <v>88</v>
      </c>
      <c r="C103" s="21"/>
      <c r="D103" s="59"/>
      <c r="E103" s="61"/>
      <c r="F103" s="73"/>
    </row>
    <row r="104" spans="1:6" s="4" customFormat="1" ht="41.25" customHeight="1">
      <c r="A104" s="23" t="s">
        <v>188</v>
      </c>
      <c r="B104" s="43" t="s">
        <v>96</v>
      </c>
      <c r="C104" s="24"/>
      <c r="D104" s="61">
        <v>6805</v>
      </c>
      <c r="E104" s="24">
        <f>C104+D104</f>
        <v>6805</v>
      </c>
      <c r="F104" s="72"/>
    </row>
    <row r="105" spans="1:15" s="4" customFormat="1" ht="27" customHeight="1">
      <c r="A105" s="23" t="s">
        <v>164</v>
      </c>
      <c r="B105" s="43" t="s">
        <v>96</v>
      </c>
      <c r="C105" s="24">
        <v>70586</v>
      </c>
      <c r="D105" s="61"/>
      <c r="E105" s="24">
        <v>75086</v>
      </c>
      <c r="F105" s="72"/>
      <c r="G105" s="65"/>
      <c r="J105" s="50"/>
      <c r="K105" s="50"/>
      <c r="L105" s="50"/>
      <c r="M105" s="50"/>
      <c r="N105" s="50"/>
      <c r="O105" s="50"/>
    </row>
    <row r="106" spans="1:8" s="4" customFormat="1" ht="32.25" customHeight="1">
      <c r="A106" s="22" t="s">
        <v>54</v>
      </c>
      <c r="B106" s="18" t="s">
        <v>57</v>
      </c>
      <c r="C106" s="13">
        <f>C111+C114+C121</f>
        <v>11048</v>
      </c>
      <c r="D106" s="13">
        <f>D110+D111+D112+D114+D118+D121</f>
        <v>279681</v>
      </c>
      <c r="E106" s="13">
        <f>E110+E111+E112+E114+E118+E121+E119+E120+E117</f>
        <v>397886</v>
      </c>
      <c r="F106" s="74"/>
      <c r="H106" s="79"/>
    </row>
    <row r="107" spans="1:6" s="4" customFormat="1" ht="33.75" customHeight="1" hidden="1">
      <c r="A107" s="19" t="s">
        <v>67</v>
      </c>
      <c r="B107" s="18" t="s">
        <v>62</v>
      </c>
      <c r="C107" s="13"/>
      <c r="D107" s="59"/>
      <c r="E107" s="59"/>
      <c r="F107" s="69"/>
    </row>
    <row r="108" spans="1:6" s="4" customFormat="1" ht="50.25" customHeight="1" hidden="1">
      <c r="A108" s="19" t="s">
        <v>93</v>
      </c>
      <c r="B108" s="18" t="s">
        <v>89</v>
      </c>
      <c r="C108" s="13"/>
      <c r="D108" s="59"/>
      <c r="E108" s="59"/>
      <c r="F108" s="69"/>
    </row>
    <row r="109" spans="1:6" s="4" customFormat="1" ht="65.25" customHeight="1" hidden="1">
      <c r="A109" s="19" t="s">
        <v>91</v>
      </c>
      <c r="B109" s="18" t="s">
        <v>92</v>
      </c>
      <c r="C109" s="13"/>
      <c r="D109" s="59"/>
      <c r="E109" s="59"/>
      <c r="F109" s="69"/>
    </row>
    <row r="110" spans="1:6" s="4" customFormat="1" ht="33" customHeight="1">
      <c r="A110" s="19" t="s">
        <v>182</v>
      </c>
      <c r="B110" s="18" t="s">
        <v>181</v>
      </c>
      <c r="C110" s="13"/>
      <c r="D110" s="59">
        <v>1300</v>
      </c>
      <c r="E110" s="21">
        <f>C110+D110</f>
        <v>1300</v>
      </c>
      <c r="F110" s="70"/>
    </row>
    <row r="111" spans="1:6" s="4" customFormat="1" ht="33" customHeight="1">
      <c r="A111" s="19" t="s">
        <v>67</v>
      </c>
      <c r="B111" s="18" t="s">
        <v>100</v>
      </c>
      <c r="C111" s="13">
        <v>5193</v>
      </c>
      <c r="D111" s="59"/>
      <c r="E111" s="21">
        <f>C111+D111</f>
        <v>5193</v>
      </c>
      <c r="F111" s="70"/>
    </row>
    <row r="112" spans="1:6" s="4" customFormat="1" ht="32.25" customHeight="1">
      <c r="A112" s="19" t="s">
        <v>183</v>
      </c>
      <c r="B112" s="18" t="s">
        <v>184</v>
      </c>
      <c r="C112" s="13"/>
      <c r="D112" s="59">
        <v>3081</v>
      </c>
      <c r="E112" s="21">
        <f>C112+D112</f>
        <v>3081</v>
      </c>
      <c r="F112" s="70"/>
    </row>
    <row r="113" spans="1:6" s="4" customFormat="1" ht="29.25" customHeight="1" hidden="1">
      <c r="A113" s="49" t="s">
        <v>196</v>
      </c>
      <c r="B113" s="43" t="s">
        <v>184</v>
      </c>
      <c r="C113" s="24">
        <v>4000</v>
      </c>
      <c r="D113" s="61">
        <v>-1300</v>
      </c>
      <c r="E113" s="24"/>
      <c r="F113" s="72"/>
    </row>
    <row r="114" spans="1:6" s="4" customFormat="1" ht="33" customHeight="1">
      <c r="A114" s="19" t="s">
        <v>157</v>
      </c>
      <c r="B114" s="18" t="s">
        <v>158</v>
      </c>
      <c r="C114" s="13">
        <f>C115+C116</f>
        <v>4000</v>
      </c>
      <c r="D114" s="13">
        <f>D115+D116</f>
        <v>-1300</v>
      </c>
      <c r="E114" s="21">
        <f>C114+D114</f>
        <v>2700</v>
      </c>
      <c r="F114" s="70"/>
    </row>
    <row r="115" spans="1:6" s="4" customFormat="1" ht="54.75" customHeight="1" hidden="1">
      <c r="A115" s="47" t="s">
        <v>165</v>
      </c>
      <c r="B115" s="43" t="s">
        <v>158</v>
      </c>
      <c r="C115" s="24">
        <v>0</v>
      </c>
      <c r="D115" s="59"/>
      <c r="E115" s="59"/>
      <c r="F115" s="69"/>
    </row>
    <row r="116" spans="1:6" s="4" customFormat="1" ht="29.25" customHeight="1" hidden="1">
      <c r="A116" s="49" t="s">
        <v>169</v>
      </c>
      <c r="B116" s="43" t="s">
        <v>158</v>
      </c>
      <c r="C116" s="24">
        <v>4000</v>
      </c>
      <c r="D116" s="61">
        <v>-1300</v>
      </c>
      <c r="E116" s="24"/>
      <c r="F116" s="72"/>
    </row>
    <row r="117" spans="1:6" s="4" customFormat="1" ht="47.25">
      <c r="A117" s="77" t="s">
        <v>202</v>
      </c>
      <c r="B117" s="18" t="s">
        <v>201</v>
      </c>
      <c r="C117" s="13"/>
      <c r="D117" s="59"/>
      <c r="E117" s="21">
        <v>43575</v>
      </c>
      <c r="F117" s="72"/>
    </row>
    <row r="118" spans="1:6" s="4" customFormat="1" ht="33" customHeight="1">
      <c r="A118" s="19" t="s">
        <v>176</v>
      </c>
      <c r="B118" s="18" t="s">
        <v>177</v>
      </c>
      <c r="C118" s="13"/>
      <c r="D118" s="59">
        <v>276600</v>
      </c>
      <c r="E118" s="21">
        <f>C118+D118</f>
        <v>276600</v>
      </c>
      <c r="F118" s="70"/>
    </row>
    <row r="119" spans="1:6" s="4" customFormat="1" ht="33" customHeight="1">
      <c r="A119" s="19" t="s">
        <v>197</v>
      </c>
      <c r="B119" s="18" t="s">
        <v>198</v>
      </c>
      <c r="C119" s="13"/>
      <c r="D119" s="59"/>
      <c r="E119" s="21">
        <v>22577</v>
      </c>
      <c r="F119" s="70"/>
    </row>
    <row r="120" spans="1:6" s="4" customFormat="1" ht="33" customHeight="1">
      <c r="A120" s="19" t="s">
        <v>199</v>
      </c>
      <c r="B120" s="18" t="s">
        <v>200</v>
      </c>
      <c r="C120" s="13"/>
      <c r="D120" s="59"/>
      <c r="E120" s="21">
        <v>40000</v>
      </c>
      <c r="F120" s="70"/>
    </row>
    <row r="121" spans="1:6" s="4" customFormat="1" ht="18" customHeight="1">
      <c r="A121" s="19" t="s">
        <v>128</v>
      </c>
      <c r="B121" s="18" t="s">
        <v>97</v>
      </c>
      <c r="C121" s="13">
        <f>C122+C123+C124+C125+C126</f>
        <v>1855</v>
      </c>
      <c r="D121" s="13">
        <f>D122+D123+D124+D125+D126</f>
        <v>0</v>
      </c>
      <c r="E121" s="21">
        <v>2860</v>
      </c>
      <c r="F121" s="70"/>
    </row>
    <row r="122" spans="1:6" s="4" customFormat="1" ht="52.5" customHeight="1">
      <c r="A122" s="23" t="s">
        <v>68</v>
      </c>
      <c r="B122" s="43" t="s">
        <v>97</v>
      </c>
      <c r="C122" s="24">
        <v>3</v>
      </c>
      <c r="D122" s="59"/>
      <c r="E122" s="24">
        <f>C122+D122</f>
        <v>3</v>
      </c>
      <c r="F122" s="72"/>
    </row>
    <row r="123" spans="1:6" s="4" customFormat="1" ht="39" customHeight="1">
      <c r="A123" s="23" t="s">
        <v>159</v>
      </c>
      <c r="B123" s="43" t="s">
        <v>97</v>
      </c>
      <c r="C123" s="24">
        <v>1233</v>
      </c>
      <c r="D123" s="59"/>
      <c r="E123" s="24">
        <f>C123+D123</f>
        <v>1233</v>
      </c>
      <c r="F123" s="72"/>
    </row>
    <row r="124" spans="1:6" s="4" customFormat="1" ht="39.75" customHeight="1">
      <c r="A124" s="23" t="s">
        <v>160</v>
      </c>
      <c r="B124" s="43" t="s">
        <v>97</v>
      </c>
      <c r="C124" s="24">
        <v>500</v>
      </c>
      <c r="D124" s="59"/>
      <c r="E124" s="24">
        <f>C124+D124</f>
        <v>500</v>
      </c>
      <c r="F124" s="72"/>
    </row>
    <row r="125" spans="1:6" s="4" customFormat="1" ht="55.5" customHeight="1" hidden="1">
      <c r="A125" s="23" t="s">
        <v>161</v>
      </c>
      <c r="B125" s="43" t="s">
        <v>97</v>
      </c>
      <c r="C125" s="24">
        <v>0</v>
      </c>
      <c r="D125" s="59"/>
      <c r="E125" s="59"/>
      <c r="F125" s="69"/>
    </row>
    <row r="126" spans="1:6" s="4" customFormat="1" ht="78.75" customHeight="1">
      <c r="A126" s="23" t="s">
        <v>180</v>
      </c>
      <c r="B126" s="43" t="s">
        <v>97</v>
      </c>
      <c r="C126" s="24">
        <v>119</v>
      </c>
      <c r="D126" s="61"/>
      <c r="E126" s="24">
        <v>1124</v>
      </c>
      <c r="F126" s="72"/>
    </row>
    <row r="127" spans="1:6" s="4" customFormat="1" ht="50.25" customHeight="1" hidden="1">
      <c r="A127" s="25" t="s">
        <v>94</v>
      </c>
      <c r="B127" s="18" t="s">
        <v>90</v>
      </c>
      <c r="C127" s="21"/>
      <c r="D127" s="59"/>
      <c r="E127" s="59"/>
      <c r="F127" s="69"/>
    </row>
    <row r="128" spans="1:6" s="4" customFormat="1" ht="12" customHeight="1" hidden="1">
      <c r="A128" s="17"/>
      <c r="B128" s="18"/>
      <c r="C128" s="13"/>
      <c r="D128" s="59"/>
      <c r="E128" s="59"/>
      <c r="F128" s="69"/>
    </row>
    <row r="129" spans="1:6" s="4" customFormat="1" ht="29.25" customHeight="1" hidden="1">
      <c r="A129" s="32" t="s">
        <v>71</v>
      </c>
      <c r="B129" s="16" t="s">
        <v>72</v>
      </c>
      <c r="C129" s="13"/>
      <c r="D129" s="59"/>
      <c r="E129" s="59"/>
      <c r="F129" s="69"/>
    </row>
    <row r="130" spans="1:6" s="4" customFormat="1" ht="18" customHeight="1" hidden="1">
      <c r="A130" s="17" t="s">
        <v>73</v>
      </c>
      <c r="B130" s="18" t="s">
        <v>74</v>
      </c>
      <c r="C130" s="13"/>
      <c r="D130" s="59"/>
      <c r="E130" s="59"/>
      <c r="F130" s="69"/>
    </row>
    <row r="131" spans="1:6" s="4" customFormat="1" ht="33.75" customHeight="1" hidden="1">
      <c r="A131" s="17" t="s">
        <v>75</v>
      </c>
      <c r="B131" s="18" t="s">
        <v>76</v>
      </c>
      <c r="C131" s="13"/>
      <c r="D131" s="59"/>
      <c r="E131" s="59"/>
      <c r="F131" s="69"/>
    </row>
    <row r="132" spans="1:6" s="4" customFormat="1" ht="31.5" customHeight="1">
      <c r="A132" s="22" t="s">
        <v>191</v>
      </c>
      <c r="B132" s="18" t="s">
        <v>195</v>
      </c>
      <c r="C132" s="13">
        <v>9392</v>
      </c>
      <c r="D132" s="13">
        <v>9392</v>
      </c>
      <c r="E132" s="21">
        <v>9392</v>
      </c>
      <c r="F132" s="70"/>
    </row>
    <row r="133" spans="1:6" s="4" customFormat="1" ht="33" customHeight="1">
      <c r="A133" s="19" t="s">
        <v>194</v>
      </c>
      <c r="B133" s="18" t="s">
        <v>204</v>
      </c>
      <c r="C133" s="13">
        <v>9392</v>
      </c>
      <c r="D133" s="13">
        <v>9392</v>
      </c>
      <c r="E133" s="21">
        <v>9392</v>
      </c>
      <c r="F133" s="70"/>
    </row>
    <row r="134" spans="1:6" ht="27" customHeight="1">
      <c r="A134" s="23" t="s">
        <v>193</v>
      </c>
      <c r="B134" s="43" t="s">
        <v>204</v>
      </c>
      <c r="C134" s="24">
        <v>587</v>
      </c>
      <c r="D134" s="59"/>
      <c r="E134" s="24">
        <v>9392</v>
      </c>
      <c r="F134" s="72"/>
    </row>
    <row r="135" spans="1:6" s="4" customFormat="1" ht="10.5" customHeight="1">
      <c r="A135" s="33"/>
      <c r="B135" s="34"/>
      <c r="C135" s="14"/>
      <c r="D135" s="62"/>
      <c r="E135" s="62"/>
      <c r="F135" s="69"/>
    </row>
    <row r="136" spans="1:6" ht="14.25" customHeight="1">
      <c r="A136" s="35" t="s">
        <v>29</v>
      </c>
      <c r="B136" s="36"/>
      <c r="C136" s="63">
        <f>C13+C80</f>
        <v>4546228</v>
      </c>
      <c r="D136" s="63">
        <f>D13+D80</f>
        <v>507378</v>
      </c>
      <c r="E136" s="63">
        <f>E13+E80</f>
        <v>5326488</v>
      </c>
      <c r="F136" s="68" t="s">
        <v>189</v>
      </c>
    </row>
    <row r="137" spans="1:3" ht="24" customHeight="1">
      <c r="A137" s="83"/>
      <c r="B137" s="84"/>
      <c r="C137" s="84"/>
    </row>
  </sheetData>
  <mergeCells count="3">
    <mergeCell ref="A9:E9"/>
    <mergeCell ref="A137:C137"/>
    <mergeCell ref="A1:F1"/>
  </mergeCells>
  <printOptions/>
  <pageMargins left="0.984251968503937" right="0.1968503937007874" top="0.5905511811023623" bottom="0.43307086614173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IvoninskayaZV</cp:lastModifiedBy>
  <cp:lastPrinted>2007-11-22T11:23:57Z</cp:lastPrinted>
  <dcterms:created xsi:type="dcterms:W3CDTF">2001-10-29T11:15:23Z</dcterms:created>
  <dcterms:modified xsi:type="dcterms:W3CDTF">2007-11-23T07:54:50Z</dcterms:modified>
  <cp:category/>
  <cp:version/>
  <cp:contentType/>
  <cp:contentStatus/>
</cp:coreProperties>
</file>