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'Исполнение'!$9:$9</definedName>
  </definedNames>
  <calcPr fullCalcOnLoad="1"/>
</workbook>
</file>

<file path=xl/sharedStrings.xml><?xml version="1.0" encoding="utf-8"?>
<sst xmlns="http://schemas.openxmlformats.org/spreadsheetml/2006/main" count="212" uniqueCount="184">
  <si>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</si>
  <si>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</si>
  <si>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</si>
  <si>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</si>
  <si>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</si>
  <si>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</si>
  <si>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</si>
  <si>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</si>
  <si>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</si>
  <si>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</si>
  <si>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</si>
  <si>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</si>
  <si>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</si>
  <si>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</si>
  <si>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</si>
  <si>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</si>
  <si>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</si>
  <si>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</si>
  <si>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</si>
  <si>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</si>
  <si>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</si>
  <si>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</si>
  <si>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</si>
  <si>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</si>
  <si>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</si>
  <si>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</si>
  <si>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</si>
  <si>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</si>
  <si>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</si>
  <si>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</si>
  <si>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</si>
  <si>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</si>
  <si>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</si>
  <si>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</si>
  <si>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</si>
  <si>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</si>
  <si>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</si>
  <si>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</si>
  <si>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</si>
  <si>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</si>
  <si>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</si>
  <si>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</si>
  <si>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</si>
  <si>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</si>
  <si>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</si>
  <si>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</si>
  <si>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</si>
  <si>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</si>
  <si>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</si>
  <si>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</si>
  <si>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</si>
  <si>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</si>
  <si>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</si>
  <si>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</si>
  <si>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</si>
  <si>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</si>
  <si>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</si>
  <si>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</si>
  <si>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</si>
  <si>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</si>
  <si>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</si>
  <si>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</si>
  <si>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</si>
  <si>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</si>
  <si>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</si>
  <si>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</si>
  <si>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</si>
  <si>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</si>
  <si>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</si>
  <si>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</si>
  <si>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</si>
  <si>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</si>
  <si>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</si>
  <si>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</si>
  <si>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</si>
  <si>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</si>
  <si>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</si>
  <si>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</si>
  <si>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</si>
  <si>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</si>
  <si>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</si>
  <si>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</si>
  <si>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</si>
  <si>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</si>
  <si>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</si>
  <si>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</si>
  <si>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000 1 14 06024 04 0000 420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</si>
  <si>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</si>
  <si>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</si>
  <si>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</si>
  <si>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</si>
  <si>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</si>
  <si>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</si>
  <si>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</si>
  <si>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</si>
  <si>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</si>
  <si>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</si>
  <si>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</si>
  <si>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</si>
  <si>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</si>
  <si>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</si>
  <si>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</si>
  <si>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</si>
  <si>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</si>
  <si>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</si>
  <si>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</si>
  <si>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</si>
  <si>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</si>
  <si>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</si>
  <si>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</si>
  <si>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</si>
  <si>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</si>
  <si>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</si>
  <si>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</si>
  <si>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</si>
  <si>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</si>
  <si>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</si>
  <si>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</si>
  <si>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</si>
  <si>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</si>
  <si>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</si>
  <si>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</si>
  <si>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</si>
  <si>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</si>
  <si>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</si>
  <si>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</si>
  <si>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</si>
  <si>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</si>
  <si>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</si>
  <si>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</si>
  <si>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</si>
  <si>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на софинансирование объектов капитального строительства собственности муниципальных образований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</si>
  <si>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</si>
  <si>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</si>
  <si>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</si>
  <si>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</si>
  <si>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</si>
  <si>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</si>
  <si>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</si>
  <si>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</si>
  <si>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</si>
  <si>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</si>
  <si>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</si>
  <si>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</si>
  <si>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</si>
  <si>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</si>
  <si>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</si>
  <si>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</si>
  <si>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</si>
  <si>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</si>
  <si>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</si>
  <si>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</si>
  <si>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</si>
  <si>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</si>
  <si>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</si>
  <si>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</si>
  <si>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</si>
  <si>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</si>
  <si>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</si>
  <si>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</si>
  <si>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</si>
  <si>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</si>
  <si>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</si>
  <si>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</si>
  <si>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</si>
  <si>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</si>
  <si>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</si>
  <si>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</si>
  <si>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</si>
  <si>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</si>
  <si>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</si>
  <si>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</si>
  <si>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Источники доходов</t>
  </si>
  <si>
    <t>резервные фонды исполнительных органов государственной власти субъектов Российской Федерации</t>
  </si>
  <si>
    <t>на покрытие убытков, возникающих в результате государственного регулирования тарифов на топливо печное бытовое, реализуемое гражданам</t>
  </si>
  <si>
    <t>Утверждено по бюджету, тыс. руб.</t>
  </si>
  <si>
    <t>Уточненное назначение, тыс.руб.</t>
  </si>
  <si>
    <t>Процент исполнения к уточнен. назначению</t>
  </si>
  <si>
    <t>__________________________________</t>
  </si>
  <si>
    <t>ПРИЛОЖЕНИЕ № 2</t>
  </si>
  <si>
    <t>к постановлению мэра города</t>
  </si>
  <si>
    <t>Доходы городского бюджета за I квартал 2008 года</t>
  </si>
  <si>
    <t>Фактическое исполнение за I кв.,     тыс. руб.</t>
  </si>
  <si>
    <t>от 21.04.2008                № 177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</si>
</sst>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0" fontId="4" fillId="0" borderId="19" xfId="0" applyFont="1" applyBorder="1" applyAlignment="1">
      <alignment vertical="top" wrapText="1"/>
    </xf>
    <xf numFmtId="0" fontId="4" fillId="0" borderId="32" xfId="0" applyFont="1" applyBorder="1" applyAlignment="1">
      <alignment/>
    </xf>
    <xf numFmtId="0" fontId="1" fillId="0" borderId="26" xfId="0" applyFont="1" applyBorder="1" applyAlignment="1">
      <alignment horizontal="left" vertical="top" wrapText="1" indent="2"/>
    </xf>
    <xf numFmtId="0" fontId="4" fillId="0" borderId="25" xfId="0" applyFont="1" applyBorder="1" applyAlignment="1">
      <alignment horizontal="center"/>
    </xf>
    <xf numFmtId="3" fontId="4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wrapText="1"/>
    </xf>
    <xf numFmtId="3" fontId="1" fillId="0" borderId="27" xfId="0" applyNumberFormat="1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6" fillId="0" borderId="36" xfId="0" applyFont="1" applyBorder="1" applyAlignment="1">
      <alignment/>
    </xf>
    <xf numFmtId="49" fontId="1" fillId="0" borderId="25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26" xfId="0" applyFont="1" applyBorder="1" applyAlignment="1">
      <alignment vertical="top" wrapText="1"/>
    </xf>
    <xf numFmtId="0" fontId="1" fillId="0" borderId="26" xfId="0" applyFont="1" applyFill="1" applyBorder="1" applyAlignment="1">
      <alignment horizontal="left" vertical="top" wrapText="1" indent="2"/>
    </xf>
    <xf numFmtId="3" fontId="1" fillId="0" borderId="27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30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1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37" xfId="0" applyNumberFormat="1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3" fontId="4" fillId="0" borderId="38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3.75390625" style="0" customWidth="1"/>
    <col min="2" max="2" width="28.875" style="0" customWidth="1"/>
    <col min="3" max="4" width="10.625" style="0" customWidth="1"/>
    <col min="5" max="5" width="11.00390625" style="0" customWidth="1"/>
    <col min="6" max="6" width="10.375" style="0" customWidth="1"/>
  </cols>
  <sheetData>
    <row r="1" spans="1:6" ht="16.5">
      <c r="A1" s="99"/>
      <c r="B1" s="99"/>
      <c r="C1" s="99"/>
      <c r="D1" s="102" t="s">
        <v>179</v>
      </c>
      <c r="E1" s="102"/>
      <c r="F1" s="102"/>
    </row>
    <row r="2" spans="1:6" ht="16.5">
      <c r="A2" s="99"/>
      <c r="B2" s="99"/>
      <c r="C2" s="99"/>
      <c r="D2" s="99"/>
      <c r="E2" s="99"/>
      <c r="F2" s="99"/>
    </row>
    <row r="3" spans="1:6" ht="16.5">
      <c r="A3" s="99"/>
      <c r="B3" s="99"/>
      <c r="C3" s="99"/>
      <c r="D3" s="103" t="s">
        <v>180</v>
      </c>
      <c r="E3" s="103"/>
      <c r="F3" s="103"/>
    </row>
    <row r="4" spans="1:6" ht="16.5">
      <c r="A4" s="99"/>
      <c r="B4" s="99"/>
      <c r="C4" s="99"/>
      <c r="D4" s="103" t="s">
        <v>183</v>
      </c>
      <c r="E4" s="103"/>
      <c r="F4" s="103"/>
    </row>
    <row r="5" spans="1:6" ht="16.5" customHeight="1">
      <c r="A5" s="108"/>
      <c r="B5" s="108"/>
      <c r="C5" s="108"/>
      <c r="D5" s="108"/>
      <c r="E5" s="101"/>
      <c r="F5" s="101"/>
    </row>
    <row r="6" spans="1:6" ht="16.5">
      <c r="A6" s="109" t="s">
        <v>181</v>
      </c>
      <c r="B6" s="110"/>
      <c r="C6" s="110"/>
      <c r="D6" s="110"/>
      <c r="E6" s="101"/>
      <c r="F6" s="101"/>
    </row>
    <row r="7" spans="1:4" ht="16.5" customHeight="1">
      <c r="A7" s="2"/>
      <c r="B7" s="1"/>
      <c r="C7" s="1"/>
      <c r="D7" s="1"/>
    </row>
    <row r="8" spans="1:6" ht="55.5" customHeight="1">
      <c r="A8" s="70" t="s">
        <v>172</v>
      </c>
      <c r="B8" s="71" t="s">
        <v>1</v>
      </c>
      <c r="C8" s="72" t="s">
        <v>175</v>
      </c>
      <c r="D8" s="72" t="s">
        <v>176</v>
      </c>
      <c r="E8" s="82" t="s">
        <v>182</v>
      </c>
      <c r="F8" s="82" t="s">
        <v>177</v>
      </c>
    </row>
    <row r="9" spans="1:6" ht="12" customHeight="1">
      <c r="A9" s="6">
        <v>1</v>
      </c>
      <c r="B9" s="7">
        <v>2</v>
      </c>
      <c r="C9" s="5">
        <v>3</v>
      </c>
      <c r="D9" s="5">
        <v>4</v>
      </c>
      <c r="E9" s="83">
        <v>5</v>
      </c>
      <c r="F9" s="83">
        <v>6</v>
      </c>
    </row>
    <row r="10" spans="1:6" ht="27.75" customHeight="1">
      <c r="A10" s="14" t="s">
        <v>150</v>
      </c>
      <c r="B10" s="30" t="s">
        <v>4</v>
      </c>
      <c r="C10" s="98">
        <f>SUM(C11,C14,C18,C24,C29,C34,C47,C50,C53,C60,C82)</f>
        <v>4085500</v>
      </c>
      <c r="D10" s="98">
        <f>SUM(D11,D14,D18,D24,D29,D34,D47,D50,D53,D60,D82)</f>
        <v>4085500</v>
      </c>
      <c r="E10" s="92">
        <f>E11+E14+E18+E24+E29+E34+E47+E50+E53+E60+E82</f>
        <v>930992</v>
      </c>
      <c r="F10" s="95">
        <f>E10/D10*100</f>
        <v>22.787712642271448</v>
      </c>
    </row>
    <row r="11" spans="1:6" ht="15" customHeight="1">
      <c r="A11" s="60" t="s">
        <v>114</v>
      </c>
      <c r="B11" s="31" t="s">
        <v>5</v>
      </c>
      <c r="C11" s="8">
        <f>SUM(C12)</f>
        <v>2400000</v>
      </c>
      <c r="D11" s="8">
        <f>SUM(D12)</f>
        <v>2400000</v>
      </c>
      <c r="E11" s="86">
        <f>E12</f>
        <v>501679</v>
      </c>
      <c r="F11" s="90">
        <f aca="true" t="shared" si="0" ref="F11:F74">E11/D11*100</f>
        <v>20.903291666666668</v>
      </c>
    </row>
    <row r="12" spans="1:6" ht="15" customHeight="1">
      <c r="A12" s="17" t="s">
        <v>2</v>
      </c>
      <c r="B12" s="32" t="s">
        <v>6</v>
      </c>
      <c r="C12" s="9">
        <v>2400000</v>
      </c>
      <c r="D12" s="9">
        <v>2400000</v>
      </c>
      <c r="E12" s="85">
        <v>501679</v>
      </c>
      <c r="F12" s="89">
        <f t="shared" si="0"/>
        <v>20.903291666666668</v>
      </c>
    </row>
    <row r="13" spans="1:6" ht="12" customHeight="1">
      <c r="A13" s="17"/>
      <c r="B13" s="32"/>
      <c r="C13" s="9"/>
      <c r="D13" s="9"/>
      <c r="E13" s="85"/>
      <c r="F13" s="89"/>
    </row>
    <row r="14" spans="1:6" ht="15" customHeight="1">
      <c r="A14" s="60" t="s">
        <v>115</v>
      </c>
      <c r="B14" s="31" t="s">
        <v>7</v>
      </c>
      <c r="C14" s="10">
        <f>SUM(C15:C16)</f>
        <v>356900</v>
      </c>
      <c r="D14" s="10">
        <f>SUM(D15:D16)</f>
        <v>356900</v>
      </c>
      <c r="E14" s="86">
        <f>E15+E16</f>
        <v>74527</v>
      </c>
      <c r="F14" s="90">
        <f t="shared" si="0"/>
        <v>20.881759596525637</v>
      </c>
    </row>
    <row r="15" spans="1:6" ht="49.5" customHeight="1">
      <c r="A15" s="17" t="s">
        <v>101</v>
      </c>
      <c r="B15" s="32" t="s">
        <v>39</v>
      </c>
      <c r="C15" s="11">
        <v>158400</v>
      </c>
      <c r="D15" s="11">
        <v>158400</v>
      </c>
      <c r="E15" s="85">
        <v>26407</v>
      </c>
      <c r="F15" s="89">
        <f t="shared" si="0"/>
        <v>16.671085858585858</v>
      </c>
    </row>
    <row r="16" spans="1:6" ht="32.25" customHeight="1">
      <c r="A16" s="17" t="s">
        <v>3</v>
      </c>
      <c r="B16" s="32" t="s">
        <v>29</v>
      </c>
      <c r="C16" s="11">
        <v>198500</v>
      </c>
      <c r="D16" s="11">
        <v>198500</v>
      </c>
      <c r="E16" s="85">
        <v>48120</v>
      </c>
      <c r="F16" s="89">
        <f t="shared" si="0"/>
        <v>24.241813602015114</v>
      </c>
    </row>
    <row r="17" spans="1:6" ht="12" customHeight="1">
      <c r="A17" s="17"/>
      <c r="B17" s="32"/>
      <c r="C17" s="11"/>
      <c r="D17" s="11"/>
      <c r="E17" s="85"/>
      <c r="F17" s="89"/>
    </row>
    <row r="18" spans="1:6" ht="15" customHeight="1">
      <c r="A18" s="60" t="s">
        <v>116</v>
      </c>
      <c r="B18" s="31" t="s">
        <v>8</v>
      </c>
      <c r="C18" s="8">
        <f>SUM(C19:C22)</f>
        <v>487300</v>
      </c>
      <c r="D18" s="8">
        <f>SUM(D19:D22)</f>
        <v>487300</v>
      </c>
      <c r="E18" s="86">
        <f>E19+E20+E21+E22</f>
        <v>48188</v>
      </c>
      <c r="F18" s="90">
        <f t="shared" si="0"/>
        <v>9.888774882002872</v>
      </c>
    </row>
    <row r="19" spans="1:6" ht="80.25" customHeight="1">
      <c r="A19" s="17" t="s">
        <v>40</v>
      </c>
      <c r="B19" s="32" t="s">
        <v>37</v>
      </c>
      <c r="C19" s="11">
        <v>20500</v>
      </c>
      <c r="D19" s="11">
        <v>20500</v>
      </c>
      <c r="E19" s="85">
        <v>2804</v>
      </c>
      <c r="F19" s="89">
        <f t="shared" si="0"/>
        <v>13.678048780487806</v>
      </c>
    </row>
    <row r="20" spans="1:6" ht="15.75" customHeight="1">
      <c r="A20" s="17" t="s">
        <v>26</v>
      </c>
      <c r="B20" s="32" t="s">
        <v>27</v>
      </c>
      <c r="C20" s="9">
        <v>310800</v>
      </c>
      <c r="D20" s="9">
        <v>310800</v>
      </c>
      <c r="E20" s="85">
        <v>9525</v>
      </c>
      <c r="F20" s="89">
        <f t="shared" si="0"/>
        <v>3.0646718146718146</v>
      </c>
    </row>
    <row r="21" spans="1:6" ht="15.75">
      <c r="A21" s="17" t="s">
        <v>38</v>
      </c>
      <c r="B21" s="32" t="s">
        <v>35</v>
      </c>
      <c r="C21" s="9">
        <v>1000</v>
      </c>
      <c r="D21" s="9">
        <v>1000</v>
      </c>
      <c r="E21" s="85">
        <v>2836</v>
      </c>
      <c r="F21" s="89">
        <f t="shared" si="0"/>
        <v>283.59999999999997</v>
      </c>
    </row>
    <row r="22" spans="1:6" ht="15.75">
      <c r="A22" s="17" t="s">
        <v>9</v>
      </c>
      <c r="B22" s="32" t="s">
        <v>30</v>
      </c>
      <c r="C22" s="9">
        <v>155000</v>
      </c>
      <c r="D22" s="9">
        <v>155000</v>
      </c>
      <c r="E22" s="85">
        <v>33023</v>
      </c>
      <c r="F22" s="89">
        <f t="shared" si="0"/>
        <v>21.30516129032258</v>
      </c>
    </row>
    <row r="23" spans="1:6" ht="12" customHeight="1">
      <c r="A23" s="21"/>
      <c r="B23" s="32"/>
      <c r="C23" s="11"/>
      <c r="D23" s="11"/>
      <c r="E23" s="85"/>
      <c r="F23" s="89"/>
    </row>
    <row r="24" spans="1:6" ht="17.25" customHeight="1">
      <c r="A24" s="60" t="s">
        <v>117</v>
      </c>
      <c r="B24" s="31" t="s">
        <v>19</v>
      </c>
      <c r="C24" s="8">
        <f>SUM(C25:C27)</f>
        <v>45200</v>
      </c>
      <c r="D24" s="8">
        <f>SUM(D25:D27)</f>
        <v>45200</v>
      </c>
      <c r="E24" s="86">
        <f>E25+E26+E27</f>
        <v>8643</v>
      </c>
      <c r="F24" s="90">
        <f t="shared" si="0"/>
        <v>19.121681415929203</v>
      </c>
    </row>
    <row r="25" spans="1:6" ht="96" customHeight="1">
      <c r="A25" s="17" t="s">
        <v>151</v>
      </c>
      <c r="B25" s="32" t="s">
        <v>41</v>
      </c>
      <c r="C25" s="11">
        <v>21500</v>
      </c>
      <c r="D25" s="11">
        <v>21500</v>
      </c>
      <c r="E25" s="85">
        <v>4744</v>
      </c>
      <c r="F25" s="89">
        <f t="shared" si="0"/>
        <v>22.06511627906977</v>
      </c>
    </row>
    <row r="26" spans="1:6" ht="175.5" customHeight="1">
      <c r="A26" s="17" t="s">
        <v>42</v>
      </c>
      <c r="B26" s="32" t="s">
        <v>43</v>
      </c>
      <c r="C26" s="11">
        <v>23600</v>
      </c>
      <c r="D26" s="11">
        <v>23600</v>
      </c>
      <c r="E26" s="85">
        <v>3888</v>
      </c>
      <c r="F26" s="89">
        <f t="shared" si="0"/>
        <v>16.474576271186443</v>
      </c>
    </row>
    <row r="27" spans="1:6" ht="49.5" customHeight="1">
      <c r="A27" s="17" t="s">
        <v>64</v>
      </c>
      <c r="B27" s="32" t="s">
        <v>44</v>
      </c>
      <c r="C27" s="11">
        <v>100</v>
      </c>
      <c r="D27" s="11">
        <v>100</v>
      </c>
      <c r="E27" s="85">
        <v>11</v>
      </c>
      <c r="F27" s="89">
        <f t="shared" si="0"/>
        <v>11</v>
      </c>
    </row>
    <row r="28" spans="1:6" ht="12" customHeight="1">
      <c r="A28" s="21"/>
      <c r="B28" s="32"/>
      <c r="C28" s="9"/>
      <c r="D28" s="9"/>
      <c r="E28" s="85"/>
      <c r="F28" s="89"/>
    </row>
    <row r="29" spans="1:6" ht="49.5" customHeight="1">
      <c r="A29" s="60" t="s">
        <v>118</v>
      </c>
      <c r="B29" s="31" t="s">
        <v>45</v>
      </c>
      <c r="C29" s="10">
        <f>SUM(C30:C32)</f>
        <v>1000</v>
      </c>
      <c r="D29" s="10">
        <f>SUM(D30:D32)</f>
        <v>1000</v>
      </c>
      <c r="E29" s="86">
        <f>E30+E31+E32</f>
        <v>5146</v>
      </c>
      <c r="F29" s="90">
        <f t="shared" si="0"/>
        <v>514.6</v>
      </c>
    </row>
    <row r="30" spans="1:6" ht="49.5" customHeight="1">
      <c r="A30" s="17" t="s">
        <v>65</v>
      </c>
      <c r="B30" s="38" t="s">
        <v>70</v>
      </c>
      <c r="C30" s="11">
        <v>400</v>
      </c>
      <c r="D30" s="11">
        <v>400</v>
      </c>
      <c r="E30" s="85">
        <v>3822</v>
      </c>
      <c r="F30" s="89">
        <f t="shared" si="0"/>
        <v>955.5</v>
      </c>
    </row>
    <row r="31" spans="1:6" ht="49.5" customHeight="1">
      <c r="A31" s="17" t="s">
        <v>66</v>
      </c>
      <c r="B31" s="38" t="s">
        <v>69</v>
      </c>
      <c r="C31" s="11">
        <v>200</v>
      </c>
      <c r="D31" s="11">
        <v>200</v>
      </c>
      <c r="E31" s="85">
        <v>946</v>
      </c>
      <c r="F31" s="89">
        <f t="shared" si="0"/>
        <v>473.00000000000006</v>
      </c>
    </row>
    <row r="32" spans="1:6" ht="49.5" customHeight="1">
      <c r="A32" s="17" t="s">
        <v>67</v>
      </c>
      <c r="B32" s="33" t="s">
        <v>68</v>
      </c>
      <c r="C32" s="11">
        <v>400</v>
      </c>
      <c r="D32" s="11">
        <v>400</v>
      </c>
      <c r="E32" s="85">
        <v>378</v>
      </c>
      <c r="F32" s="89">
        <f t="shared" si="0"/>
        <v>94.5</v>
      </c>
    </row>
    <row r="33" spans="1:6" ht="12" customHeight="1">
      <c r="A33" s="21"/>
      <c r="B33" s="32"/>
      <c r="C33" s="9"/>
      <c r="D33" s="9"/>
      <c r="E33" s="85"/>
      <c r="F33" s="89"/>
    </row>
    <row r="34" spans="1:6" ht="66" customHeight="1">
      <c r="A34" s="60" t="s">
        <v>119</v>
      </c>
      <c r="B34" s="31" t="s">
        <v>10</v>
      </c>
      <c r="C34" s="10">
        <f>SUM(C35,C37,C41,C43)</f>
        <v>383200</v>
      </c>
      <c r="D34" s="10">
        <f>SUM(D35,D37,D41,D43)</f>
        <v>383200</v>
      </c>
      <c r="E34" s="86">
        <f>E35+E37+E41+E43</f>
        <v>96918</v>
      </c>
      <c r="F34" s="90">
        <f t="shared" si="0"/>
        <v>25.291753653444676</v>
      </c>
    </row>
    <row r="35" spans="1:6" s="40" customFormat="1" ht="145.5" customHeight="1">
      <c r="A35" s="17" t="s">
        <v>102</v>
      </c>
      <c r="B35" s="32" t="s">
        <v>87</v>
      </c>
      <c r="C35" s="11">
        <f>SUM(C36)</f>
        <v>100</v>
      </c>
      <c r="D35" s="11">
        <f>SUM(D36)</f>
        <v>100</v>
      </c>
      <c r="E35" s="85">
        <f>E36</f>
        <v>0</v>
      </c>
      <c r="F35" s="89">
        <f t="shared" si="0"/>
        <v>0</v>
      </c>
    </row>
    <row r="36" spans="1:6" s="40" customFormat="1" ht="114" customHeight="1">
      <c r="A36" s="17" t="s">
        <v>88</v>
      </c>
      <c r="B36" s="32" t="s">
        <v>89</v>
      </c>
      <c r="C36" s="11">
        <v>100</v>
      </c>
      <c r="D36" s="11">
        <v>100</v>
      </c>
      <c r="E36" s="85">
        <v>0</v>
      </c>
      <c r="F36" s="89">
        <f t="shared" si="0"/>
        <v>0</v>
      </c>
    </row>
    <row r="37" spans="1:6" ht="175.5" customHeight="1">
      <c r="A37" s="17" t="s">
        <v>71</v>
      </c>
      <c r="B37" s="32" t="s">
        <v>11</v>
      </c>
      <c r="C37" s="11">
        <f>SUM(C38,C39,C40)</f>
        <v>375000</v>
      </c>
      <c r="D37" s="11">
        <f>SUM(D38,D39,D40)</f>
        <v>375000</v>
      </c>
      <c r="E37" s="85">
        <f>E38+E39+E40</f>
        <v>91396</v>
      </c>
      <c r="F37" s="89">
        <f t="shared" si="0"/>
        <v>24.37226666666667</v>
      </c>
    </row>
    <row r="38" spans="1:6" ht="160.5" customHeight="1">
      <c r="A38" s="17" t="s">
        <v>72</v>
      </c>
      <c r="B38" s="32" t="s">
        <v>73</v>
      </c>
      <c r="C38" s="11">
        <v>156700</v>
      </c>
      <c r="D38" s="11">
        <v>156700</v>
      </c>
      <c r="E38" s="85">
        <v>32022</v>
      </c>
      <c r="F38" s="89">
        <f t="shared" si="0"/>
        <v>20.435226547543074</v>
      </c>
    </row>
    <row r="39" spans="1:6" ht="190.5" customHeight="1">
      <c r="A39" s="17" t="s">
        <v>103</v>
      </c>
      <c r="B39" s="32" t="s">
        <v>74</v>
      </c>
      <c r="C39" s="11">
        <v>28300</v>
      </c>
      <c r="D39" s="11">
        <v>28300</v>
      </c>
      <c r="E39" s="85">
        <v>2676</v>
      </c>
      <c r="F39" s="89">
        <f t="shared" si="0"/>
        <v>9.45583038869258</v>
      </c>
    </row>
    <row r="40" spans="1:6" ht="129" customHeight="1">
      <c r="A40" s="17" t="s">
        <v>75</v>
      </c>
      <c r="B40" s="32" t="s">
        <v>31</v>
      </c>
      <c r="C40" s="11">
        <v>190000</v>
      </c>
      <c r="D40" s="11">
        <v>190000</v>
      </c>
      <c r="E40" s="85">
        <v>56698</v>
      </c>
      <c r="F40" s="89">
        <f t="shared" si="0"/>
        <v>29.841052631578947</v>
      </c>
    </row>
    <row r="41" spans="1:6" ht="49.5" customHeight="1">
      <c r="A41" s="17" t="s">
        <v>12</v>
      </c>
      <c r="B41" s="32" t="s">
        <v>13</v>
      </c>
      <c r="C41" s="11">
        <f>SUM(C42)</f>
        <v>6000</v>
      </c>
      <c r="D41" s="11">
        <f>SUM(D42)</f>
        <v>6000</v>
      </c>
      <c r="E41" s="85">
        <f>E42</f>
        <v>3955</v>
      </c>
      <c r="F41" s="89">
        <f t="shared" si="0"/>
        <v>65.91666666666667</v>
      </c>
    </row>
    <row r="42" spans="1:6" ht="114" customHeight="1">
      <c r="A42" s="17" t="s">
        <v>32</v>
      </c>
      <c r="B42" s="32" t="s">
        <v>33</v>
      </c>
      <c r="C42" s="11">
        <v>6000</v>
      </c>
      <c r="D42" s="11">
        <v>6000</v>
      </c>
      <c r="E42" s="85">
        <v>3955</v>
      </c>
      <c r="F42" s="89">
        <f t="shared" si="0"/>
        <v>65.91666666666667</v>
      </c>
    </row>
    <row r="43" spans="1:6" ht="145.5" customHeight="1">
      <c r="A43" s="17" t="s">
        <v>76</v>
      </c>
      <c r="B43" s="32" t="s">
        <v>77</v>
      </c>
      <c r="C43" s="11">
        <f>SUM(C44,C45)</f>
        <v>2100</v>
      </c>
      <c r="D43" s="11">
        <f>SUM(D44,D45)</f>
        <v>2100</v>
      </c>
      <c r="E43" s="85">
        <f>E44+E45</f>
        <v>1567</v>
      </c>
      <c r="F43" s="89">
        <f t="shared" si="0"/>
        <v>74.61904761904762</v>
      </c>
    </row>
    <row r="44" spans="1:6" ht="80.25" customHeight="1">
      <c r="A44" s="17" t="s">
        <v>34</v>
      </c>
      <c r="B44" s="32" t="s">
        <v>78</v>
      </c>
      <c r="C44" s="11">
        <v>600</v>
      </c>
      <c r="D44" s="11">
        <v>600</v>
      </c>
      <c r="E44" s="85">
        <v>220</v>
      </c>
      <c r="F44" s="89">
        <f t="shared" si="0"/>
        <v>36.666666666666664</v>
      </c>
    </row>
    <row r="45" spans="1:6" ht="160.5" customHeight="1">
      <c r="A45" s="17" t="s">
        <v>123</v>
      </c>
      <c r="B45" s="32" t="s">
        <v>79</v>
      </c>
      <c r="C45" s="11">
        <v>1500</v>
      </c>
      <c r="D45" s="11">
        <v>1500</v>
      </c>
      <c r="E45" s="85">
        <v>1347</v>
      </c>
      <c r="F45" s="89">
        <f t="shared" si="0"/>
        <v>89.8</v>
      </c>
    </row>
    <row r="46" spans="1:6" ht="12" customHeight="1">
      <c r="A46" s="17"/>
      <c r="B46" s="32"/>
      <c r="C46" s="11"/>
      <c r="D46" s="11"/>
      <c r="E46" s="85"/>
      <c r="F46" s="89"/>
    </row>
    <row r="47" spans="1:6" s="3" customFormat="1" ht="32.25" customHeight="1">
      <c r="A47" s="60" t="s">
        <v>124</v>
      </c>
      <c r="B47" s="31" t="s">
        <v>15</v>
      </c>
      <c r="C47" s="10">
        <f>SUM(C48:C48)</f>
        <v>45000</v>
      </c>
      <c r="D47" s="10">
        <f>SUM(D48:D48)</f>
        <v>45000</v>
      </c>
      <c r="E47" s="86">
        <f>E48</f>
        <v>12306</v>
      </c>
      <c r="F47" s="90">
        <f t="shared" si="0"/>
        <v>27.346666666666668</v>
      </c>
    </row>
    <row r="48" spans="1:6" ht="32.25" customHeight="1">
      <c r="A48" s="17" t="s">
        <v>14</v>
      </c>
      <c r="B48" s="32" t="s">
        <v>20</v>
      </c>
      <c r="C48" s="11">
        <v>45000</v>
      </c>
      <c r="D48" s="11">
        <v>45000</v>
      </c>
      <c r="E48" s="85">
        <v>12306</v>
      </c>
      <c r="F48" s="89">
        <f t="shared" si="0"/>
        <v>27.346666666666668</v>
      </c>
    </row>
    <row r="49" spans="1:6" ht="12" customHeight="1">
      <c r="A49" s="17"/>
      <c r="B49" s="32"/>
      <c r="C49" s="11"/>
      <c r="D49" s="11"/>
      <c r="E49" s="85"/>
      <c r="F49" s="89"/>
    </row>
    <row r="50" spans="1:6" s="3" customFormat="1" ht="49.5" customHeight="1">
      <c r="A50" s="60" t="s">
        <v>120</v>
      </c>
      <c r="B50" s="39" t="s">
        <v>80</v>
      </c>
      <c r="C50" s="10">
        <f>SUM(C51)</f>
        <v>600</v>
      </c>
      <c r="D50" s="10">
        <f>SUM(D51)</f>
        <v>600</v>
      </c>
      <c r="E50" s="86">
        <f>E51</f>
        <v>73</v>
      </c>
      <c r="F50" s="90">
        <f t="shared" si="0"/>
        <v>12.166666666666668</v>
      </c>
    </row>
    <row r="51" spans="1:6" ht="80.25" customHeight="1">
      <c r="A51" s="17" t="s">
        <v>81</v>
      </c>
      <c r="B51" s="38" t="s">
        <v>82</v>
      </c>
      <c r="C51" s="11">
        <v>600</v>
      </c>
      <c r="D51" s="11">
        <v>600</v>
      </c>
      <c r="E51" s="85">
        <v>73</v>
      </c>
      <c r="F51" s="89">
        <f t="shared" si="0"/>
        <v>12.166666666666668</v>
      </c>
    </row>
    <row r="52" spans="1:6" ht="12" customHeight="1">
      <c r="A52" s="17"/>
      <c r="B52" s="32"/>
      <c r="C52" s="11"/>
      <c r="D52" s="11"/>
      <c r="E52" s="85"/>
      <c r="F52" s="89"/>
    </row>
    <row r="53" spans="1:6" ht="49.5" customHeight="1">
      <c r="A53" s="60" t="s">
        <v>121</v>
      </c>
      <c r="B53" s="31" t="s">
        <v>28</v>
      </c>
      <c r="C53" s="10">
        <f>SUM(C54:C58)</f>
        <v>318800</v>
      </c>
      <c r="D53" s="10">
        <f>SUM(D54:D58)</f>
        <v>318800</v>
      </c>
      <c r="E53" s="86">
        <f>E54+E55+E56+E57+E58</f>
        <v>170850</v>
      </c>
      <c r="F53" s="90">
        <f t="shared" si="0"/>
        <v>53.59159347553325</v>
      </c>
    </row>
    <row r="54" spans="1:6" ht="49.5" customHeight="1">
      <c r="A54" s="17" t="s">
        <v>46</v>
      </c>
      <c r="B54" s="32" t="s">
        <v>36</v>
      </c>
      <c r="C54" s="11">
        <v>1100</v>
      </c>
      <c r="D54" s="11">
        <v>1100</v>
      </c>
      <c r="E54" s="85">
        <v>594</v>
      </c>
      <c r="F54" s="89">
        <f t="shared" si="0"/>
        <v>54</v>
      </c>
    </row>
    <row r="55" spans="1:6" ht="160.5" customHeight="1">
      <c r="A55" s="17" t="s">
        <v>105</v>
      </c>
      <c r="B55" s="32" t="s">
        <v>90</v>
      </c>
      <c r="C55" s="11">
        <v>100</v>
      </c>
      <c r="D55" s="11">
        <v>100</v>
      </c>
      <c r="E55" s="85">
        <v>0</v>
      </c>
      <c r="F55" s="89">
        <f t="shared" si="0"/>
        <v>0</v>
      </c>
    </row>
    <row r="56" spans="1:6" ht="175.5" customHeight="1">
      <c r="A56" s="17" t="s">
        <v>104</v>
      </c>
      <c r="B56" s="32" t="s">
        <v>91</v>
      </c>
      <c r="C56" s="11">
        <v>300000</v>
      </c>
      <c r="D56" s="11">
        <v>300000</v>
      </c>
      <c r="E56" s="85">
        <v>167057</v>
      </c>
      <c r="F56" s="89">
        <f t="shared" si="0"/>
        <v>55.68566666666667</v>
      </c>
    </row>
    <row r="57" spans="1:6" ht="97.5" customHeight="1">
      <c r="A57" s="17" t="s">
        <v>83</v>
      </c>
      <c r="B57" s="38" t="s">
        <v>84</v>
      </c>
      <c r="C57" s="11">
        <v>5000</v>
      </c>
      <c r="D57" s="11">
        <v>5000</v>
      </c>
      <c r="E57" s="85">
        <v>2587</v>
      </c>
      <c r="F57" s="89">
        <f t="shared" si="0"/>
        <v>51.739999999999995</v>
      </c>
    </row>
    <row r="58" spans="1:6" ht="160.5" customHeight="1">
      <c r="A58" s="17" t="s">
        <v>85</v>
      </c>
      <c r="B58" s="38" t="s">
        <v>86</v>
      </c>
      <c r="C58" s="11">
        <v>12600</v>
      </c>
      <c r="D58" s="11">
        <v>12600</v>
      </c>
      <c r="E58" s="85">
        <v>612</v>
      </c>
      <c r="F58" s="89">
        <f t="shared" si="0"/>
        <v>4.857142857142857</v>
      </c>
    </row>
    <row r="59" spans="1:6" ht="12" customHeight="1">
      <c r="A59" s="17"/>
      <c r="B59" s="32"/>
      <c r="C59" s="11"/>
      <c r="D59" s="11"/>
      <c r="E59" s="85"/>
      <c r="F59" s="89"/>
    </row>
    <row r="60" spans="1:6" ht="32.25" customHeight="1">
      <c r="A60" s="60" t="s">
        <v>122</v>
      </c>
      <c r="B60" s="31" t="s">
        <v>16</v>
      </c>
      <c r="C60" s="10">
        <f>SUM(C74:C80)</f>
        <v>47300</v>
      </c>
      <c r="D60" s="10">
        <f>SUM(D74:D80)</f>
        <v>47300</v>
      </c>
      <c r="E60" s="86">
        <f>E74+E75+E76+E77+E78+E79+E80</f>
        <v>12648</v>
      </c>
      <c r="F60" s="90">
        <f t="shared" si="0"/>
        <v>26.739957716701902</v>
      </c>
    </row>
    <row r="61" spans="1:6" ht="12" customHeight="1" hidden="1">
      <c r="A61" s="17"/>
      <c r="B61" s="18"/>
      <c r="C61" s="32"/>
      <c r="D61" s="19"/>
      <c r="E61" s="85"/>
      <c r="F61" s="89" t="e">
        <f t="shared" si="0"/>
        <v>#DIV/0!</v>
      </c>
    </row>
    <row r="62" spans="1:6" ht="15" customHeight="1" hidden="1">
      <c r="A62" s="22" t="s">
        <v>17</v>
      </c>
      <c r="B62" s="15" t="s">
        <v>18</v>
      </c>
      <c r="C62" s="31"/>
      <c r="D62" s="16">
        <f>SUM(D63,D66)</f>
        <v>0</v>
      </c>
      <c r="E62" s="85"/>
      <c r="F62" s="89" t="e">
        <f t="shared" si="0"/>
        <v>#DIV/0!</v>
      </c>
    </row>
    <row r="63" spans="1:6" ht="33" customHeight="1" hidden="1">
      <c r="A63" s="23"/>
      <c r="B63" s="24"/>
      <c r="C63" s="96"/>
      <c r="D63" s="25"/>
      <c r="E63" s="85"/>
      <c r="F63" s="89" t="e">
        <f t="shared" si="0"/>
        <v>#DIV/0!</v>
      </c>
    </row>
    <row r="64" spans="1:6" ht="33" customHeight="1" hidden="1">
      <c r="A64" s="26"/>
      <c r="B64" s="18"/>
      <c r="C64" s="32"/>
      <c r="D64" s="20"/>
      <c r="E64" s="85"/>
      <c r="F64" s="89" t="e">
        <f t="shared" si="0"/>
        <v>#DIV/0!</v>
      </c>
    </row>
    <row r="65" spans="1:6" ht="96" customHeight="1" hidden="1">
      <c r="A65" s="26"/>
      <c r="B65" s="18"/>
      <c r="C65" s="32"/>
      <c r="D65" s="20"/>
      <c r="E65" s="85"/>
      <c r="F65" s="89" t="e">
        <f t="shared" si="0"/>
        <v>#DIV/0!</v>
      </c>
    </row>
    <row r="66" spans="1:6" ht="32.25" customHeight="1" hidden="1">
      <c r="A66" s="23"/>
      <c r="B66" s="24"/>
      <c r="C66" s="96"/>
      <c r="D66" s="25"/>
      <c r="E66" s="85"/>
      <c r="F66" s="89" t="e">
        <f t="shared" si="0"/>
        <v>#DIV/0!</v>
      </c>
    </row>
    <row r="67" spans="1:6" s="4" customFormat="1" ht="48" customHeight="1" hidden="1">
      <c r="A67" s="26"/>
      <c r="B67" s="18"/>
      <c r="C67" s="32"/>
      <c r="D67" s="20"/>
      <c r="E67" s="85"/>
      <c r="F67" s="89" t="e">
        <f t="shared" si="0"/>
        <v>#DIV/0!</v>
      </c>
    </row>
    <row r="68" spans="1:6" s="4" customFormat="1" ht="15" customHeight="1" hidden="1">
      <c r="A68" s="26"/>
      <c r="B68" s="18"/>
      <c r="C68" s="32"/>
      <c r="D68" s="20"/>
      <c r="E68" s="85"/>
      <c r="F68" s="89" t="e">
        <f t="shared" si="0"/>
        <v>#DIV/0!</v>
      </c>
    </row>
    <row r="69" spans="1:6" s="4" customFormat="1" ht="28.5" customHeight="1" hidden="1">
      <c r="A69" s="22" t="s">
        <v>22</v>
      </c>
      <c r="B69" s="15" t="s">
        <v>23</v>
      </c>
      <c r="C69" s="31"/>
      <c r="D69" s="20">
        <f>SUM(D70)</f>
        <v>0</v>
      </c>
      <c r="E69" s="85"/>
      <c r="F69" s="89" t="e">
        <f t="shared" si="0"/>
        <v>#DIV/0!</v>
      </c>
    </row>
    <row r="70" spans="1:6" s="4" customFormat="1" ht="17.25" customHeight="1" hidden="1">
      <c r="A70" s="17" t="s">
        <v>24</v>
      </c>
      <c r="B70" s="18" t="s">
        <v>25</v>
      </c>
      <c r="C70" s="32"/>
      <c r="D70" s="20"/>
      <c r="E70" s="85"/>
      <c r="F70" s="89" t="e">
        <f t="shared" si="0"/>
        <v>#DIV/0!</v>
      </c>
    </row>
    <row r="71" spans="1:6" s="4" customFormat="1" ht="13.5" customHeight="1" hidden="1">
      <c r="A71" s="17"/>
      <c r="B71" s="18"/>
      <c r="C71" s="32"/>
      <c r="D71" s="20"/>
      <c r="E71" s="85"/>
      <c r="F71" s="89" t="e">
        <f t="shared" si="0"/>
        <v>#DIV/0!</v>
      </c>
    </row>
    <row r="72" spans="1:6" ht="15" customHeight="1" hidden="1">
      <c r="A72" s="22" t="s">
        <v>21</v>
      </c>
      <c r="B72" s="27"/>
      <c r="C72" s="97"/>
      <c r="D72" s="16">
        <f>SUM(D10,D62,D69)</f>
        <v>4085500</v>
      </c>
      <c r="E72" s="85"/>
      <c r="F72" s="89">
        <f t="shared" si="0"/>
        <v>0</v>
      </c>
    </row>
    <row r="73" spans="1:6" ht="23.25" customHeight="1" hidden="1">
      <c r="A73" s="104" t="s">
        <v>0</v>
      </c>
      <c r="B73" s="105"/>
      <c r="C73" s="106"/>
      <c r="D73" s="107"/>
      <c r="E73" s="85"/>
      <c r="F73" s="89" t="e">
        <f t="shared" si="0"/>
        <v>#DIV/0!</v>
      </c>
    </row>
    <row r="74" spans="1:6" ht="49.5" customHeight="1">
      <c r="A74" s="41" t="s">
        <v>62</v>
      </c>
      <c r="B74" s="32" t="s">
        <v>50</v>
      </c>
      <c r="C74" s="11">
        <v>1000</v>
      </c>
      <c r="D74" s="11">
        <v>1000</v>
      </c>
      <c r="E74" s="85">
        <v>189</v>
      </c>
      <c r="F74" s="89">
        <f t="shared" si="0"/>
        <v>18.9</v>
      </c>
    </row>
    <row r="75" spans="1:6" ht="111" customHeight="1">
      <c r="A75" s="41" t="s">
        <v>63</v>
      </c>
      <c r="B75" s="32" t="s">
        <v>51</v>
      </c>
      <c r="C75" s="11">
        <v>1000</v>
      </c>
      <c r="D75" s="11">
        <v>1000</v>
      </c>
      <c r="E75" s="85">
        <v>300</v>
      </c>
      <c r="F75" s="89">
        <f aca="true" t="shared" si="1" ref="F75:F83">E75/D75*100</f>
        <v>30</v>
      </c>
    </row>
    <row r="76" spans="1:6" ht="126" customHeight="1">
      <c r="A76" s="28" t="s">
        <v>52</v>
      </c>
      <c r="B76" s="32" t="s">
        <v>53</v>
      </c>
      <c r="C76" s="11">
        <v>900</v>
      </c>
      <c r="D76" s="11">
        <v>900</v>
      </c>
      <c r="E76" s="85">
        <v>94</v>
      </c>
      <c r="F76" s="89">
        <f t="shared" si="1"/>
        <v>10.444444444444445</v>
      </c>
    </row>
    <row r="77" spans="1:6" ht="175.5" customHeight="1">
      <c r="A77" s="41" t="s">
        <v>54</v>
      </c>
      <c r="B77" s="32" t="s">
        <v>55</v>
      </c>
      <c r="C77" s="11">
        <v>5200</v>
      </c>
      <c r="D77" s="11">
        <v>5200</v>
      </c>
      <c r="E77" s="85">
        <v>786</v>
      </c>
      <c r="F77" s="89">
        <f t="shared" si="1"/>
        <v>15.115384615384617</v>
      </c>
    </row>
    <row r="78" spans="1:6" ht="111" customHeight="1">
      <c r="A78" s="41" t="s">
        <v>56</v>
      </c>
      <c r="B78" s="32" t="s">
        <v>57</v>
      </c>
      <c r="C78" s="11">
        <v>3800</v>
      </c>
      <c r="D78" s="11">
        <v>3800</v>
      </c>
      <c r="E78" s="85">
        <v>721</v>
      </c>
      <c r="F78" s="89">
        <f t="shared" si="1"/>
        <v>18.973684210526315</v>
      </c>
    </row>
    <row r="79" spans="1:6" ht="66" customHeight="1">
      <c r="A79" s="28" t="s">
        <v>58</v>
      </c>
      <c r="B79" s="32" t="s">
        <v>59</v>
      </c>
      <c r="C79" s="11">
        <v>13500</v>
      </c>
      <c r="D79" s="11">
        <v>13500</v>
      </c>
      <c r="E79" s="85">
        <v>4701</v>
      </c>
      <c r="F79" s="89">
        <f t="shared" si="1"/>
        <v>34.82222222222222</v>
      </c>
    </row>
    <row r="80" spans="1:6" ht="49.5" customHeight="1">
      <c r="A80" s="41" t="s">
        <v>60</v>
      </c>
      <c r="B80" s="32" t="s">
        <v>61</v>
      </c>
      <c r="C80" s="11">
        <v>21900</v>
      </c>
      <c r="D80" s="11">
        <v>21900</v>
      </c>
      <c r="E80" s="85">
        <v>5857</v>
      </c>
      <c r="F80" s="89">
        <f t="shared" si="1"/>
        <v>26.744292237442924</v>
      </c>
    </row>
    <row r="81" spans="1:6" ht="12" customHeight="1">
      <c r="A81" s="29"/>
      <c r="B81" s="34"/>
      <c r="C81" s="37"/>
      <c r="D81" s="37"/>
      <c r="E81" s="85"/>
      <c r="F81" s="89"/>
    </row>
    <row r="82" spans="1:6" ht="15.75">
      <c r="A82" s="61" t="s">
        <v>125</v>
      </c>
      <c r="B82" s="35" t="s">
        <v>47</v>
      </c>
      <c r="C82" s="13">
        <f>SUM(C83)</f>
        <v>200</v>
      </c>
      <c r="D82" s="13">
        <f>SUM(D83)</f>
        <v>200</v>
      </c>
      <c r="E82" s="86">
        <f>E83</f>
        <v>14</v>
      </c>
      <c r="F82" s="90">
        <f t="shared" si="1"/>
        <v>7.000000000000001</v>
      </c>
    </row>
    <row r="83" spans="1:6" ht="32.25" customHeight="1">
      <c r="A83" s="84" t="s">
        <v>48</v>
      </c>
      <c r="B83" s="36" t="s">
        <v>49</v>
      </c>
      <c r="C83" s="12">
        <v>200</v>
      </c>
      <c r="D83" s="12">
        <v>200</v>
      </c>
      <c r="E83" s="85">
        <v>14</v>
      </c>
      <c r="F83" s="89">
        <f t="shared" si="1"/>
        <v>7.000000000000001</v>
      </c>
    </row>
    <row r="84" spans="1:6" ht="12" customHeight="1">
      <c r="A84" s="43"/>
      <c r="B84" s="44"/>
      <c r="C84" s="42"/>
      <c r="D84" s="42"/>
      <c r="E84" s="85"/>
      <c r="F84" s="89"/>
    </row>
    <row r="85" spans="1:6" ht="15.75">
      <c r="A85" s="49" t="s">
        <v>17</v>
      </c>
      <c r="B85" s="45" t="s">
        <v>18</v>
      </c>
      <c r="C85" s="51">
        <f>SUM(C86,C107,C127)</f>
        <v>1413285</v>
      </c>
      <c r="D85" s="51">
        <f>SUM(D86,D107,D127)</f>
        <v>1756832</v>
      </c>
      <c r="E85" s="86">
        <f>E86+E107+E127</f>
        <v>336664</v>
      </c>
      <c r="F85" s="90">
        <f>E85/D85*100</f>
        <v>19.1631299976321</v>
      </c>
    </row>
    <row r="86" spans="1:6" ht="64.5" customHeight="1">
      <c r="A86" s="73" t="s">
        <v>106</v>
      </c>
      <c r="B86" s="63" t="s">
        <v>92</v>
      </c>
      <c r="C86" s="64">
        <f>C87+C88+C89+C90+C91+C92</f>
        <v>574499</v>
      </c>
      <c r="D86" s="64">
        <f>D87+D88+D89+D90+D91+D92</f>
        <v>717540</v>
      </c>
      <c r="E86" s="86">
        <f>E87+E88+E89+E90+E91+E92</f>
        <v>62711</v>
      </c>
      <c r="F86" s="90">
        <f aca="true" t="shared" si="2" ref="F86:F133">E86/D86*100</f>
        <v>8.739721827354572</v>
      </c>
    </row>
    <row r="87" spans="1:6" ht="66" customHeight="1">
      <c r="A87" s="78" t="s">
        <v>153</v>
      </c>
      <c r="B87" s="76" t="s">
        <v>154</v>
      </c>
      <c r="C87" s="77">
        <v>0</v>
      </c>
      <c r="D87" s="77">
        <v>1000</v>
      </c>
      <c r="E87" s="85">
        <v>0</v>
      </c>
      <c r="F87" s="89">
        <f t="shared" si="2"/>
        <v>0</v>
      </c>
    </row>
    <row r="88" spans="1:6" ht="49.5" customHeight="1">
      <c r="A88" s="69" t="s">
        <v>163</v>
      </c>
      <c r="B88" s="76" t="s">
        <v>169</v>
      </c>
      <c r="C88" s="77">
        <v>48507</v>
      </c>
      <c r="D88" s="77">
        <v>2000</v>
      </c>
      <c r="E88" s="85">
        <v>0</v>
      </c>
      <c r="F88" s="89">
        <f t="shared" si="2"/>
        <v>0</v>
      </c>
    </row>
    <row r="89" spans="1:6" ht="49.5" customHeight="1">
      <c r="A89" s="69" t="s">
        <v>155</v>
      </c>
      <c r="B89" s="76" t="s">
        <v>156</v>
      </c>
      <c r="C89" s="77">
        <v>0</v>
      </c>
      <c r="D89" s="77">
        <v>48</v>
      </c>
      <c r="E89" s="85">
        <v>0</v>
      </c>
      <c r="F89" s="89">
        <f t="shared" si="2"/>
        <v>0</v>
      </c>
    </row>
    <row r="90" spans="1:6" ht="80.25" customHeight="1">
      <c r="A90" s="69" t="s">
        <v>157</v>
      </c>
      <c r="B90" s="76" t="s">
        <v>159</v>
      </c>
      <c r="C90" s="77">
        <v>168329</v>
      </c>
      <c r="D90" s="77">
        <v>252419</v>
      </c>
      <c r="E90" s="85">
        <v>15247</v>
      </c>
      <c r="F90" s="89">
        <f t="shared" si="2"/>
        <v>6.040353539155134</v>
      </c>
    </row>
    <row r="91" spans="1:6" ht="66" customHeight="1">
      <c r="A91" s="69" t="s">
        <v>158</v>
      </c>
      <c r="B91" s="76" t="s">
        <v>160</v>
      </c>
      <c r="C91" s="77">
        <v>35600</v>
      </c>
      <c r="D91" s="77">
        <v>35600</v>
      </c>
      <c r="E91" s="85">
        <v>0</v>
      </c>
      <c r="F91" s="89">
        <f t="shared" si="2"/>
        <v>0</v>
      </c>
    </row>
    <row r="92" spans="1:6" ht="32.25" customHeight="1">
      <c r="A92" s="69" t="s">
        <v>100</v>
      </c>
      <c r="B92" s="47" t="s">
        <v>107</v>
      </c>
      <c r="C92" s="52">
        <f>C93+C94+C95+C96+C97+C98+C99+C100+C101+C102+C103+C104</f>
        <v>322063</v>
      </c>
      <c r="D92" s="52">
        <f>D93+D94+D95+D96+D97+D98+D99+D100+D101+D102+D103+D104</f>
        <v>426473</v>
      </c>
      <c r="E92" s="85">
        <f>E93+E94+E95+E96+E97+E98+E99+E100+E101+E102+E103+E104</f>
        <v>47464</v>
      </c>
      <c r="F92" s="89">
        <f t="shared" si="2"/>
        <v>11.129426716345467</v>
      </c>
    </row>
    <row r="93" spans="1:6" ht="160.5" customHeight="1">
      <c r="A93" s="62" t="s">
        <v>129</v>
      </c>
      <c r="B93" s="47" t="s">
        <v>107</v>
      </c>
      <c r="C93" s="59">
        <v>3</v>
      </c>
      <c r="D93" s="59">
        <v>3</v>
      </c>
      <c r="E93" s="85">
        <v>1</v>
      </c>
      <c r="F93" s="89">
        <f t="shared" si="2"/>
        <v>33.33333333333333</v>
      </c>
    </row>
    <row r="94" spans="1:6" ht="159" customHeight="1">
      <c r="A94" s="79" t="s">
        <v>161</v>
      </c>
      <c r="B94" s="47" t="s">
        <v>107</v>
      </c>
      <c r="C94" s="59">
        <v>0</v>
      </c>
      <c r="D94" s="59">
        <v>394</v>
      </c>
      <c r="E94" s="85">
        <v>394</v>
      </c>
      <c r="F94" s="89">
        <f t="shared" si="2"/>
        <v>100</v>
      </c>
    </row>
    <row r="95" spans="1:6" ht="126" customHeight="1">
      <c r="A95" s="79" t="s">
        <v>162</v>
      </c>
      <c r="B95" s="47" t="s">
        <v>107</v>
      </c>
      <c r="C95" s="52">
        <v>0</v>
      </c>
      <c r="D95" s="52">
        <v>103586</v>
      </c>
      <c r="E95" s="85">
        <v>18836</v>
      </c>
      <c r="F95" s="89">
        <f t="shared" si="2"/>
        <v>18.183924468557528</v>
      </c>
    </row>
    <row r="96" spans="1:6" ht="111" customHeight="1">
      <c r="A96" s="62" t="s">
        <v>130</v>
      </c>
      <c r="B96" s="47" t="s">
        <v>107</v>
      </c>
      <c r="C96" s="59">
        <v>913</v>
      </c>
      <c r="D96" s="59">
        <v>615</v>
      </c>
      <c r="E96" s="85">
        <v>230</v>
      </c>
      <c r="F96" s="89">
        <f t="shared" si="2"/>
        <v>37.39837398373984</v>
      </c>
    </row>
    <row r="97" spans="1:6" ht="111" customHeight="1">
      <c r="A97" s="62" t="s">
        <v>143</v>
      </c>
      <c r="B97" s="47" t="s">
        <v>107</v>
      </c>
      <c r="C97" s="52">
        <v>6478</v>
      </c>
      <c r="D97" s="52">
        <v>6478</v>
      </c>
      <c r="E97" s="85">
        <v>0</v>
      </c>
      <c r="F97" s="89">
        <f t="shared" si="2"/>
        <v>0</v>
      </c>
    </row>
    <row r="98" spans="1:6" ht="96" customHeight="1">
      <c r="A98" s="62" t="s">
        <v>145</v>
      </c>
      <c r="B98" s="47" t="s">
        <v>107</v>
      </c>
      <c r="C98" s="59">
        <v>169</v>
      </c>
      <c r="D98" s="59">
        <v>169</v>
      </c>
      <c r="E98" s="85">
        <v>114</v>
      </c>
      <c r="F98" s="89">
        <f t="shared" si="2"/>
        <v>67.45562130177515</v>
      </c>
    </row>
    <row r="99" spans="1:6" ht="80.25" customHeight="1">
      <c r="A99" s="62" t="s">
        <v>144</v>
      </c>
      <c r="B99" s="47" t="s">
        <v>107</v>
      </c>
      <c r="C99" s="59">
        <v>500</v>
      </c>
      <c r="D99" s="59">
        <v>500</v>
      </c>
      <c r="E99" s="85">
        <v>0</v>
      </c>
      <c r="F99" s="89">
        <f t="shared" si="2"/>
        <v>0</v>
      </c>
    </row>
    <row r="100" spans="1:6" ht="126" customHeight="1">
      <c r="A100" s="62" t="s">
        <v>146</v>
      </c>
      <c r="B100" s="47" t="s">
        <v>107</v>
      </c>
      <c r="C100" s="59">
        <v>500</v>
      </c>
      <c r="D100" s="59">
        <v>500</v>
      </c>
      <c r="E100" s="85">
        <v>0</v>
      </c>
      <c r="F100" s="89">
        <f t="shared" si="2"/>
        <v>0</v>
      </c>
    </row>
    <row r="101" spans="1:6" ht="127.5" customHeight="1">
      <c r="A101" s="62" t="s">
        <v>147</v>
      </c>
      <c r="B101" s="47" t="s">
        <v>107</v>
      </c>
      <c r="C101" s="53">
        <v>1500</v>
      </c>
      <c r="D101" s="53">
        <v>1500</v>
      </c>
      <c r="E101" s="85">
        <v>450</v>
      </c>
      <c r="F101" s="89">
        <f t="shared" si="2"/>
        <v>30</v>
      </c>
    </row>
    <row r="102" spans="1:6" ht="111" customHeight="1">
      <c r="A102" s="62" t="s">
        <v>148</v>
      </c>
      <c r="B102" s="47" t="s">
        <v>107</v>
      </c>
      <c r="C102" s="53">
        <v>312000</v>
      </c>
      <c r="D102" s="53">
        <v>312000</v>
      </c>
      <c r="E102" s="85">
        <v>26711</v>
      </c>
      <c r="F102" s="89">
        <f t="shared" si="2"/>
        <v>8.56121794871795</v>
      </c>
    </row>
    <row r="103" spans="1:6" s="4" customFormat="1" ht="80.25" customHeight="1">
      <c r="A103" s="62" t="s">
        <v>173</v>
      </c>
      <c r="B103" s="47" t="s">
        <v>107</v>
      </c>
      <c r="C103" s="52">
        <v>0</v>
      </c>
      <c r="D103" s="52">
        <v>500</v>
      </c>
      <c r="E103" s="85">
        <v>500</v>
      </c>
      <c r="F103" s="89">
        <f t="shared" si="2"/>
        <v>100</v>
      </c>
    </row>
    <row r="104" spans="1:6" s="4" customFormat="1" ht="96" customHeight="1">
      <c r="A104" s="81" t="s">
        <v>174</v>
      </c>
      <c r="B104" s="47" t="s">
        <v>107</v>
      </c>
      <c r="C104" s="52">
        <v>0</v>
      </c>
      <c r="D104" s="52">
        <v>228</v>
      </c>
      <c r="E104" s="85">
        <v>228</v>
      </c>
      <c r="F104" s="89">
        <f t="shared" si="2"/>
        <v>100</v>
      </c>
    </row>
    <row r="105" spans="1:6" s="4" customFormat="1" ht="33" customHeight="1" hidden="1">
      <c r="A105" s="62" t="s">
        <v>131</v>
      </c>
      <c r="B105" s="47" t="s">
        <v>107</v>
      </c>
      <c r="C105" s="52">
        <v>0</v>
      </c>
      <c r="D105" s="52">
        <v>0</v>
      </c>
      <c r="E105" s="85"/>
      <c r="F105" s="89" t="e">
        <f t="shared" si="2"/>
        <v>#DIV/0!</v>
      </c>
    </row>
    <row r="106" spans="1:6" s="4" customFormat="1" ht="12" customHeight="1">
      <c r="A106" s="62"/>
      <c r="B106" s="47"/>
      <c r="C106" s="52"/>
      <c r="D106" s="52"/>
      <c r="E106" s="85"/>
      <c r="F106" s="89"/>
    </row>
    <row r="107" spans="1:6" ht="49.5" customHeight="1">
      <c r="A107" s="67" t="s">
        <v>126</v>
      </c>
      <c r="B107" s="68" t="s">
        <v>108</v>
      </c>
      <c r="C107" s="51">
        <f>C108+C109+C110+C119+C120+C121+C122</f>
        <v>783457</v>
      </c>
      <c r="D107" s="51">
        <f>D108+D109+D110+D119+D120+D121+D122</f>
        <v>983963</v>
      </c>
      <c r="E107" s="86">
        <f>E108+E109+E110+E119+E120+E121+E122</f>
        <v>256999</v>
      </c>
      <c r="F107" s="90">
        <f t="shared" si="2"/>
        <v>26.118766660941517</v>
      </c>
    </row>
    <row r="108" spans="1:6" ht="66" customHeight="1">
      <c r="A108" s="69" t="s">
        <v>165</v>
      </c>
      <c r="B108" s="75" t="s">
        <v>166</v>
      </c>
      <c r="C108" s="80">
        <v>0</v>
      </c>
      <c r="D108" s="80">
        <v>24458</v>
      </c>
      <c r="E108" s="85">
        <v>16898</v>
      </c>
      <c r="F108" s="89">
        <f t="shared" si="2"/>
        <v>69.08986834573555</v>
      </c>
    </row>
    <row r="109" spans="1:6" ht="80.25" customHeight="1">
      <c r="A109" s="50" t="s">
        <v>127</v>
      </c>
      <c r="B109" s="75" t="s">
        <v>128</v>
      </c>
      <c r="C109" s="53">
        <v>99385</v>
      </c>
      <c r="D109" s="53">
        <v>99385</v>
      </c>
      <c r="E109" s="85">
        <v>14827</v>
      </c>
      <c r="F109" s="89">
        <f t="shared" si="2"/>
        <v>14.918750314433767</v>
      </c>
    </row>
    <row r="110" spans="1:6" ht="66" customHeight="1">
      <c r="A110" s="50" t="s">
        <v>93</v>
      </c>
      <c r="B110" s="46" t="s">
        <v>109</v>
      </c>
      <c r="C110" s="53">
        <f>SUM(C111:C118)</f>
        <v>54711</v>
      </c>
      <c r="D110" s="53">
        <f>SUM(D111:D118)</f>
        <v>55058</v>
      </c>
      <c r="E110" s="85">
        <f>E111+E112+E113+E114+E115+E116+E117+E118</f>
        <v>13648</v>
      </c>
      <c r="F110" s="89">
        <f t="shared" si="2"/>
        <v>24.788404954774965</v>
      </c>
    </row>
    <row r="111" spans="1:6" ht="49.5" customHeight="1">
      <c r="A111" s="62" t="s">
        <v>132</v>
      </c>
      <c r="B111" s="46" t="s">
        <v>109</v>
      </c>
      <c r="C111" s="53">
        <v>706</v>
      </c>
      <c r="D111" s="53">
        <v>706</v>
      </c>
      <c r="E111" s="85">
        <v>177</v>
      </c>
      <c r="F111" s="89">
        <f t="shared" si="2"/>
        <v>25.07082152974504</v>
      </c>
    </row>
    <row r="112" spans="1:6" ht="96" customHeight="1">
      <c r="A112" s="62" t="s">
        <v>133</v>
      </c>
      <c r="B112" s="46" t="s">
        <v>109</v>
      </c>
      <c r="C112" s="53">
        <v>6003</v>
      </c>
      <c r="D112" s="53">
        <v>6003</v>
      </c>
      <c r="E112" s="85">
        <v>1501</v>
      </c>
      <c r="F112" s="89">
        <f t="shared" si="2"/>
        <v>25.00416458437448</v>
      </c>
    </row>
    <row r="113" spans="1:6" ht="80.25" customHeight="1">
      <c r="A113" s="62" t="s">
        <v>134</v>
      </c>
      <c r="B113" s="46" t="s">
        <v>109</v>
      </c>
      <c r="C113" s="53">
        <v>3548</v>
      </c>
      <c r="D113" s="53">
        <v>3548</v>
      </c>
      <c r="E113" s="85">
        <v>887</v>
      </c>
      <c r="F113" s="89">
        <f t="shared" si="2"/>
        <v>25</v>
      </c>
    </row>
    <row r="114" spans="1:6" ht="160.5" customHeight="1">
      <c r="A114" s="62" t="s">
        <v>135</v>
      </c>
      <c r="B114" s="46" t="s">
        <v>109</v>
      </c>
      <c r="C114" s="53">
        <v>18</v>
      </c>
      <c r="D114" s="53">
        <v>18</v>
      </c>
      <c r="E114" s="85">
        <v>4</v>
      </c>
      <c r="F114" s="89">
        <f t="shared" si="2"/>
        <v>22.22222222222222</v>
      </c>
    </row>
    <row r="115" spans="1:6" ht="96" customHeight="1">
      <c r="A115" s="62" t="s">
        <v>136</v>
      </c>
      <c r="B115" s="46" t="s">
        <v>109</v>
      </c>
      <c r="C115" s="53">
        <v>6709</v>
      </c>
      <c r="D115" s="53">
        <v>6709</v>
      </c>
      <c r="E115" s="85">
        <v>1677</v>
      </c>
      <c r="F115" s="89">
        <f t="shared" si="2"/>
        <v>24.996273662244743</v>
      </c>
    </row>
    <row r="116" spans="1:6" ht="80.25" customHeight="1">
      <c r="A116" s="62" t="s">
        <v>137</v>
      </c>
      <c r="B116" s="46" t="s">
        <v>109</v>
      </c>
      <c r="C116" s="53">
        <v>12712</v>
      </c>
      <c r="D116" s="53">
        <v>12712</v>
      </c>
      <c r="E116" s="85">
        <v>3051</v>
      </c>
      <c r="F116" s="89">
        <f t="shared" si="2"/>
        <v>24.00094398993077</v>
      </c>
    </row>
    <row r="117" spans="1:6" ht="126" customHeight="1">
      <c r="A117" s="62" t="s">
        <v>138</v>
      </c>
      <c r="B117" s="46" t="s">
        <v>109</v>
      </c>
      <c r="C117" s="53">
        <v>21715</v>
      </c>
      <c r="D117" s="53">
        <v>21715</v>
      </c>
      <c r="E117" s="85">
        <v>5429</v>
      </c>
      <c r="F117" s="89">
        <f t="shared" si="2"/>
        <v>25.00115127791849</v>
      </c>
    </row>
    <row r="118" spans="1:6" ht="144" customHeight="1">
      <c r="A118" s="62" t="s">
        <v>140</v>
      </c>
      <c r="B118" s="46" t="s">
        <v>109</v>
      </c>
      <c r="C118" s="53">
        <v>3300</v>
      </c>
      <c r="D118" s="53">
        <v>3647</v>
      </c>
      <c r="E118" s="85">
        <v>922</v>
      </c>
      <c r="F118" s="89">
        <f t="shared" si="2"/>
        <v>25.281052920208392</v>
      </c>
    </row>
    <row r="119" spans="1:6" ht="126" customHeight="1">
      <c r="A119" s="50" t="s">
        <v>99</v>
      </c>
      <c r="B119" s="46" t="s">
        <v>110</v>
      </c>
      <c r="C119" s="53">
        <v>10489</v>
      </c>
      <c r="D119" s="53">
        <v>10489</v>
      </c>
      <c r="E119" s="85">
        <v>0</v>
      </c>
      <c r="F119" s="89">
        <f t="shared" si="2"/>
        <v>0</v>
      </c>
    </row>
    <row r="120" spans="1:6" ht="129" customHeight="1">
      <c r="A120" s="69" t="s">
        <v>167</v>
      </c>
      <c r="B120" s="46" t="s">
        <v>168</v>
      </c>
      <c r="C120" s="53">
        <v>0</v>
      </c>
      <c r="D120" s="53">
        <v>33913</v>
      </c>
      <c r="E120" s="85">
        <v>0</v>
      </c>
      <c r="F120" s="89">
        <f t="shared" si="2"/>
        <v>0</v>
      </c>
    </row>
    <row r="121" spans="1:6" ht="80.25" customHeight="1">
      <c r="A121" s="78" t="s">
        <v>170</v>
      </c>
      <c r="B121" s="46" t="s">
        <v>171</v>
      </c>
      <c r="C121" s="53">
        <v>0</v>
      </c>
      <c r="D121" s="53">
        <v>17985</v>
      </c>
      <c r="E121" s="85">
        <v>17985</v>
      </c>
      <c r="F121" s="89">
        <f t="shared" si="2"/>
        <v>100</v>
      </c>
    </row>
    <row r="122" spans="1:6" ht="32.25" customHeight="1">
      <c r="A122" s="50" t="s">
        <v>94</v>
      </c>
      <c r="B122" s="46" t="s">
        <v>95</v>
      </c>
      <c r="C122" s="53">
        <f>C123+C124+C125</f>
        <v>618872</v>
      </c>
      <c r="D122" s="53">
        <f>D123+D124+D125</f>
        <v>742675</v>
      </c>
      <c r="E122" s="85">
        <f>E123+E124+E125</f>
        <v>193641</v>
      </c>
      <c r="F122" s="89">
        <f t="shared" si="2"/>
        <v>26.07345070185478</v>
      </c>
    </row>
    <row r="123" spans="1:42" ht="96" customHeight="1">
      <c r="A123" s="62" t="s">
        <v>139</v>
      </c>
      <c r="B123" s="46" t="s">
        <v>95</v>
      </c>
      <c r="C123" s="65">
        <v>588050</v>
      </c>
      <c r="D123" s="65">
        <v>676907</v>
      </c>
      <c r="E123" s="87">
        <v>177067</v>
      </c>
      <c r="F123" s="89">
        <f t="shared" si="2"/>
        <v>26.158246258348633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1:6" ht="160.5" customHeight="1">
      <c r="A124" s="62" t="s">
        <v>141</v>
      </c>
      <c r="B124" s="46" t="s">
        <v>95</v>
      </c>
      <c r="C124" s="53">
        <v>30822</v>
      </c>
      <c r="D124" s="53">
        <v>34089</v>
      </c>
      <c r="E124" s="85">
        <v>8432</v>
      </c>
      <c r="F124" s="89">
        <f t="shared" si="2"/>
        <v>24.735251840769752</v>
      </c>
    </row>
    <row r="125" spans="1:6" ht="96" customHeight="1">
      <c r="A125" s="79" t="s">
        <v>164</v>
      </c>
      <c r="B125" s="46" t="s">
        <v>95</v>
      </c>
      <c r="C125" s="53">
        <v>0</v>
      </c>
      <c r="D125" s="53">
        <v>31679</v>
      </c>
      <c r="E125" s="85">
        <v>8142</v>
      </c>
      <c r="F125" s="89">
        <f t="shared" si="2"/>
        <v>25.701568862653495</v>
      </c>
    </row>
    <row r="126" spans="1:6" ht="12" customHeight="1">
      <c r="A126" s="62"/>
      <c r="B126" s="46"/>
      <c r="C126" s="53"/>
      <c r="D126" s="53"/>
      <c r="E126" s="85"/>
      <c r="F126" s="89"/>
    </row>
    <row r="127" spans="1:6" ht="32.25" customHeight="1">
      <c r="A127" s="67" t="s">
        <v>111</v>
      </c>
      <c r="B127" s="45" t="s">
        <v>96</v>
      </c>
      <c r="C127" s="51">
        <f>SUM(C128,C129)</f>
        <v>55329</v>
      </c>
      <c r="D127" s="51">
        <f>SUM(D128,D129)</f>
        <v>55329</v>
      </c>
      <c r="E127" s="86">
        <f>E128+E129</f>
        <v>16954</v>
      </c>
      <c r="F127" s="90">
        <f t="shared" si="2"/>
        <v>30.64215872327351</v>
      </c>
    </row>
    <row r="128" spans="1:6" ht="174" customHeight="1">
      <c r="A128" s="50" t="s">
        <v>152</v>
      </c>
      <c r="B128" s="46" t="s">
        <v>97</v>
      </c>
      <c r="C128" s="53">
        <v>28981</v>
      </c>
      <c r="D128" s="53">
        <v>28981</v>
      </c>
      <c r="E128" s="85">
        <v>10367</v>
      </c>
      <c r="F128" s="89">
        <f t="shared" si="2"/>
        <v>35.77171250129395</v>
      </c>
    </row>
    <row r="129" spans="1:6" s="4" customFormat="1" ht="49.5" customHeight="1">
      <c r="A129" s="69" t="s">
        <v>113</v>
      </c>
      <c r="B129" s="47" t="s">
        <v>98</v>
      </c>
      <c r="C129" s="52">
        <f>SUM(C130:C131)</f>
        <v>26348</v>
      </c>
      <c r="D129" s="52">
        <f>SUM(D130:D131)</f>
        <v>26348</v>
      </c>
      <c r="E129" s="85">
        <f>E130+E131</f>
        <v>6587</v>
      </c>
      <c r="F129" s="89">
        <f t="shared" si="2"/>
        <v>25</v>
      </c>
    </row>
    <row r="130" spans="1:6" s="4" customFormat="1" ht="190.5" customHeight="1">
      <c r="A130" s="62" t="s">
        <v>149</v>
      </c>
      <c r="B130" s="47" t="s">
        <v>98</v>
      </c>
      <c r="C130" s="52">
        <v>11680</v>
      </c>
      <c r="D130" s="52">
        <v>11680</v>
      </c>
      <c r="E130" s="85">
        <v>2920</v>
      </c>
      <c r="F130" s="89">
        <f t="shared" si="2"/>
        <v>25</v>
      </c>
    </row>
    <row r="131" spans="1:6" s="4" customFormat="1" ht="129" customHeight="1">
      <c r="A131" s="62" t="s">
        <v>142</v>
      </c>
      <c r="B131" s="47" t="s">
        <v>98</v>
      </c>
      <c r="C131" s="66">
        <v>14668</v>
      </c>
      <c r="D131" s="66">
        <v>14668</v>
      </c>
      <c r="E131" s="85">
        <v>3667</v>
      </c>
      <c r="F131" s="89">
        <f t="shared" si="2"/>
        <v>25</v>
      </c>
    </row>
    <row r="132" spans="1:6" ht="12" customHeight="1">
      <c r="A132" s="54"/>
      <c r="B132" s="55"/>
      <c r="C132" s="56"/>
      <c r="D132" s="56"/>
      <c r="E132" s="88"/>
      <c r="F132" s="91"/>
    </row>
    <row r="133" spans="1:6" ht="15.75">
      <c r="A133" s="74" t="s">
        <v>112</v>
      </c>
      <c r="B133" s="57"/>
      <c r="C133" s="58">
        <f>SUM(C10,C85)</f>
        <v>5498785</v>
      </c>
      <c r="D133" s="58">
        <f>SUM(D10,D85)</f>
        <v>5842332</v>
      </c>
      <c r="E133" s="93">
        <f>E10+E85</f>
        <v>1267656</v>
      </c>
      <c r="F133" s="94">
        <f t="shared" si="2"/>
        <v>21.697774108010297</v>
      </c>
    </row>
    <row r="136" spans="1:6" ht="38.25" customHeight="1">
      <c r="A136" s="100" t="s">
        <v>178</v>
      </c>
      <c r="B136" s="100"/>
      <c r="C136" s="100"/>
      <c r="D136" s="100"/>
      <c r="E136" s="101"/>
      <c r="F136" s="101"/>
    </row>
  </sheetData>
  <sheetProtection/>
  <mergeCells count="7">
    <mergeCell ref="A136:F136"/>
    <mergeCell ref="D1:F1"/>
    <mergeCell ref="D3:F3"/>
    <mergeCell ref="D4:F4"/>
    <mergeCell ref="A73:D73"/>
    <mergeCell ref="A5:F5"/>
    <mergeCell ref="A6:F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2008-05-05T07:08:12Z</cp:lastPrinted>
  <dcterms:created xsi:type="dcterms:W3CDTF">2001-10-29T11:15:23Z</dcterms:created>
  <dcterms:modified xsi:type="dcterms:W3CDTF">2008-05-27T05:14:19Z</dcterms:modified>
  <cp:category/>
  <cp:version/>
  <cp:contentType/>
  <cp:contentStatus/>
</cp:coreProperties>
</file>