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<sst xmlns="http://schemas.openxmlformats.org/spreadsheetml/2006/main" count="2038" uniqueCount="279">
  <si>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</si>
  <si>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</si>
  <si>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</si>
  <si>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</si>
  <si>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</si>
  <si>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</si>
  <si>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</si>
  <si>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</si>
  <si>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</si>
  <si>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</si>
  <si>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</si>
  <si>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</si>
  <si>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</si>
  <si>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</si>
  <si>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</si>
  <si>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</si>
  <si>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</si>
  <si>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</si>
  <si>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</si>
  <si>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</si>
  <si>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</si>
  <si>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</si>
  <si>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</si>
  <si>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</si>
  <si>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</si>
  <si>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</si>
  <si>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</si>
  <si>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</si>
  <si>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</si>
  <si>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</si>
  <si>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</si>
  <si>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</si>
  <si>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</si>
  <si>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</si>
  <si>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</si>
  <si>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</si>
  <si>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</si>
  <si>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</si>
  <si>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</si>
  <si>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</si>
  <si>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098</t>
  </si>
  <si>
    <t>152</t>
  </si>
  <si>
    <t>184</t>
  </si>
  <si>
    <t>455</t>
  </si>
  <si>
    <t>Программа "Физкультура - здоровье - спорт на 2003-2005 годы"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</si>
  <si>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</si>
  <si>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</si>
  <si>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</si>
  <si>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</si>
  <si>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</si>
  <si>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</si>
  <si>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</si>
  <si>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</si>
  <si>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</si>
  <si>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</si>
  <si>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</si>
  <si>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</si>
  <si>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</si>
  <si>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</si>
  <si>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</si>
  <si>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</si>
  <si>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</si>
  <si>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</si>
  <si>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</si>
  <si>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</si>
  <si>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</si>
  <si>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</si>
  <si>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Проведение выборов высшего должностного лица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</si>
  <si>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</si>
  <si>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</si>
  <si>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</si>
  <si>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</si>
  <si>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</si>
  <si>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</si>
  <si>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</si>
  <si>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</si>
  <si>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</si>
  <si>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</si>
  <si>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</si>
  <si>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</si>
  <si>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</si>
  <si>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</si>
  <si>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</si>
  <si>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</si>
  <si>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</si>
  <si>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</si>
  <si>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</si>
  <si>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</si>
  <si>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</si>
  <si>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</si>
  <si>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</si>
  <si>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</si>
  <si>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</si>
  <si>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</si>
  <si>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</si>
  <si>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</si>
  <si>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</si>
  <si>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</si>
  <si>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</si>
  <si>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</si>
  <si>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</si>
  <si>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</si>
  <si>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</si>
  <si>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</si>
  <si>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</si>
  <si>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</si>
  <si>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</si>
  <si>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</si>
  <si>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</si>
  <si>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</si>
  <si>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</si>
  <si>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</si>
  <si>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</si>
  <si>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</si>
  <si>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</si>
  <si>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</si>
  <si>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</si>
  <si>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</si>
  <si>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</si>
  <si>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</si>
  <si>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</si>
  <si>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</si>
  <si>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</si>
  <si>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</si>
  <si>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</si>
  <si>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</si>
  <si>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</si>
  <si>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</si>
  <si>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</si>
  <si>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</si>
  <si>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</si>
  <si>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</si>
  <si>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</si>
  <si>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</si>
  <si>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</si>
  <si>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</si>
  <si>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</si>
  <si>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</si>
  <si>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</si>
  <si>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</si>
  <si>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</si>
  <si>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</si>
  <si>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</si>
  <si>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</si>
  <si>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</si>
  <si>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</si>
  <si>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</si>
  <si>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</si>
  <si>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</si>
  <si>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</si>
  <si>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</si>
  <si>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</si>
  <si>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</si>
  <si>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</si>
  <si>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Поддержка малого предпринимательства</t>
  </si>
  <si>
    <t>Поддержка в сфере культуры, кинематографии и средств массовой информации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</si>
  <si>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</si>
  <si>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</si>
  <si>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</si>
  <si>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</si>
  <si>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</si>
  <si>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791</t>
  </si>
  <si>
    <t>5240000</t>
  </si>
  <si>
    <t>Реализация вопросов местного значения в области социальной политики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</si>
  <si>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</si>
  <si>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</si>
  <si>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</si>
  <si>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790</t>
  </si>
  <si>
    <t>АДМИНИСТРАЦИЯ ИСАКОГОРСКОГО И ЦИГЛОМЕНСКОГО ТЕРРИТОРИАЛЬНЫХ ОКРУГОВ</t>
  </si>
  <si>
    <t>Под-раз-дел</t>
  </si>
  <si>
    <t>Сумма, тыс. руб.</t>
  </si>
  <si>
    <t>Всего</t>
  </si>
  <si>
    <t xml:space="preserve">к решению Архангельского 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</si>
  <si>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</si>
  <si>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</si>
  <si>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</si>
  <si>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056</t>
  </si>
  <si>
    <t>УПРАВЛЕНИЕ ПО ФИЗИЧЕСКОЙ КУЛЬТУРЕ И СПОРТУ</t>
  </si>
  <si>
    <t>054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</si>
  <si>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</si>
  <si>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</si>
  <si>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</si>
  <si>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</si>
  <si>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</si>
  <si>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</si>
  <si>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</si>
  <si>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</si>
  <si>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</si>
  <si>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</si>
  <si>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Реализация государственных функций, связанных с общегосударственным управлением</t>
  </si>
  <si>
    <t>0920000</t>
  </si>
  <si>
    <t>Финансовая поддержка на возвратной основе</t>
  </si>
  <si>
    <t>520</t>
  </si>
  <si>
    <t>в том числе: бюджетный кредит МУП «Горбани»</t>
  </si>
  <si>
    <t>ДЕПАРТАМЕНТ ЗДРАВООХРАНЕНИЯ И СОЦИАЛЬНОЙ ПОЛИТИКИ</t>
  </si>
  <si>
    <t>Заместитель мэра города</t>
  </si>
  <si>
    <t>по вопросам экономического развития и финансам</t>
  </si>
  <si>
    <t>Пачин Ю.А.</t>
  </si>
  <si>
    <t xml:space="preserve">Мэр города                                                                                     </t>
  </si>
  <si>
    <t xml:space="preserve">  А.В. Донской</t>
  </si>
  <si>
    <t>ФМ</t>
  </si>
  <si>
    <t>Передвижки</t>
  </si>
  <si>
    <t>в т.ч.: пред-прини-мат.</t>
  </si>
  <si>
    <t>Всего изменен.</t>
  </si>
  <si>
    <t xml:space="preserve">Всего  </t>
  </si>
  <si>
    <t>805</t>
  </si>
  <si>
    <t>2020000</t>
  </si>
  <si>
    <t>5120000</t>
  </si>
  <si>
    <t>801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</si>
  <si>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</si>
  <si>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Больницы, клиники, госпитали и медико-санитарные части</t>
  </si>
  <si>
    <t xml:space="preserve">КУЛЬТУРА , КИНЕМАТОГРАФИЯ И СРЕДСТВА МАССОВОЙ ИНФОРМАЦИИ </t>
  </si>
  <si>
    <t>Процент исполнения</t>
  </si>
  <si>
    <t xml:space="preserve">в т.ч.: пред-прини-матель-ская деятель-                                                            ность </t>
  </si>
  <si>
    <t>ПРИЛОЖЕНИЕ № 4</t>
  </si>
  <si>
    <t xml:space="preserve"> Распределение расходов городского бюджета за 2005 год по ведомственной структуре </t>
  </si>
  <si>
    <t>Кассовое                          исполнение                            (отчет),                                                       тыс. 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</si>
  <si>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</si>
  <si>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том числе: капитальный ремонт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</si>
  <si>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</si>
  <si>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</si>
  <si>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</si>
  <si>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КУЛЬТУРА, КИНЕМАТОГРАФИЯ И СРЕДСТВА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</si>
  <si>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</si>
  <si>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</si>
  <si>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Гла-ва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</si>
  <si>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</si>
  <si>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</si>
  <si>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</si>
  <si>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</si>
  <si>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 xml:space="preserve">в т.ч.: предпри-нимат. деятель-                                                            ность </t>
  </si>
  <si>
    <t>в том числе: подготовка и участие команды «Водник» (город Архангельск) в международных и российских соревнованиях по хоккею с мячом</t>
  </si>
  <si>
    <t>Учреждения по внешкольной работе с детьми</t>
  </si>
  <si>
    <t>Изменения за счет:</t>
  </si>
  <si>
    <t>ФП</t>
  </si>
  <si>
    <t>Классификации</t>
  </si>
  <si>
    <t>Глава исполнительной власти местного самоуправления</t>
  </si>
  <si>
    <t>800</t>
  </si>
  <si>
    <t>042</t>
  </si>
  <si>
    <t>ОБЕСПЕЧЕНИЕ ДЕЯТЕЛЬНОСТИ ФИНАНСОВЫХ, НАЛОГОВЫХ И ТАМОЖЕННЫХ ОРГАНОВ И ОРГАНОВ НАДЗОРА</t>
  </si>
  <si>
    <t>Мероприятия в топливно-энергетической области</t>
  </si>
  <si>
    <t>810</t>
  </si>
  <si>
    <t>322</t>
  </si>
  <si>
    <t>Отдельные мероприятия в области морского и речного транспорта</t>
  </si>
  <si>
    <t>Отдельные мероприятия по другим видам транспорта</t>
  </si>
  <si>
    <t>104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</si>
  <si>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</si>
  <si>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</si>
  <si>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</si>
  <si>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</si>
  <si>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</si>
  <si>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</si>
  <si>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811</t>
  </si>
  <si>
    <t>410</t>
  </si>
  <si>
    <t>163</t>
  </si>
  <si>
    <t>Фонд софинансирования социальных расходов</t>
  </si>
  <si>
    <t>5140000</t>
  </si>
  <si>
    <t>Государственная поддержка в сфере культуры, кинематографии и средств массовой информации</t>
  </si>
  <si>
    <t>453</t>
  </si>
  <si>
    <t>164</t>
  </si>
  <si>
    <t>Федеральные целевые программы</t>
  </si>
  <si>
    <t>Федеральные фонд регионального развития (Федеральная целевая программа "Сокращение различий в социально-экономическом развитии регионов Российской Федерации (2002-2010 годы и до 2015 года)")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</si>
  <si>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</si>
  <si>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</si>
  <si>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</si>
  <si>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</si>
  <si>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</si>
  <si>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</si>
  <si>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Федеральная целевая программа "Дети России" на 2003-2006 годы. Подпрограмма "Дети-инвалиды"</t>
  </si>
  <si>
    <t>Реализация государственных функций в области социальной политики</t>
  </si>
  <si>
    <t>803</t>
  </si>
  <si>
    <t>СОЦИАЛЬНОЕ ОБЕСПЕЧЕНИЕ НАСЕЛЕНИЯ</t>
  </si>
  <si>
    <t>Реализация государственных функций в области охраны окружающей среды</t>
  </si>
  <si>
    <t>808</t>
  </si>
  <si>
    <t>807</t>
  </si>
  <si>
    <t>Мероприятия в области жилищного хозяйства по строительству, реконструкции и приобретению жилых домов</t>
  </si>
  <si>
    <t xml:space="preserve">в т.ч.: пред-прини-матель-ская деят. </t>
  </si>
  <si>
    <t>Утв. бюджетные                                                  назначения                                                                                                                                      с изм. и доп.,                                     тыс. руб.</t>
  </si>
  <si>
    <t>от 22.03.2006 № 135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</si>
</sst>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2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5"/>
      <name val="Times New Roman"/>
      <family val="1"/>
    </font>
    <font>
      <b/>
      <sz val="13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2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>
        <color indexed="2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>
        <color indexed="55"/>
      </left>
      <right style="hair">
        <color indexed="55"/>
      </right>
      <top style="hair"/>
      <bottom style="hair"/>
    </border>
    <border>
      <left style="hair">
        <color indexed="55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55"/>
      </left>
      <right style="hair"/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/>
    </xf>
    <xf numFmtId="3" fontId="2" fillId="0" borderId="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3" fontId="2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2" fillId="0" borderId="17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center" wrapText="1"/>
    </xf>
    <xf numFmtId="0" fontId="1" fillId="0" borderId="6" xfId="0" applyFont="1" applyBorder="1" applyAlignment="1">
      <alignment/>
    </xf>
    <xf numFmtId="0" fontId="12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center" wrapText="1"/>
    </xf>
    <xf numFmtId="3" fontId="12" fillId="0" borderId="15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 wrapText="1"/>
    </xf>
    <xf numFmtId="49" fontId="12" fillId="0" borderId="26" xfId="0" applyNumberFormat="1" applyFont="1" applyBorder="1" applyAlignment="1">
      <alignment horizontal="center" wrapText="1"/>
    </xf>
    <xf numFmtId="3" fontId="12" fillId="0" borderId="1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5" xfId="0" applyFont="1" applyBorder="1" applyAlignment="1">
      <alignment/>
    </xf>
    <xf numFmtId="0" fontId="18" fillId="0" borderId="14" xfId="0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49" fontId="12" fillId="0" borderId="26" xfId="0" applyNumberFormat="1" applyFont="1" applyBorder="1" applyAlignment="1">
      <alignment wrapText="1"/>
    </xf>
    <xf numFmtId="3" fontId="12" fillId="0" borderId="27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7" xfId="0" applyFont="1" applyBorder="1" applyAlignment="1">
      <alignment/>
    </xf>
    <xf numFmtId="3" fontId="18" fillId="0" borderId="25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center" wrapText="1"/>
    </xf>
    <xf numFmtId="49" fontId="12" fillId="0" borderId="29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8" fillId="0" borderId="31" xfId="0" applyNumberFormat="1" applyFont="1" applyBorder="1" applyAlignment="1">
      <alignment horizontal="center" wrapText="1"/>
    </xf>
    <xf numFmtId="49" fontId="18" fillId="0" borderId="30" xfId="0" applyNumberFormat="1" applyFont="1" applyBorder="1" applyAlignment="1">
      <alignment horizontal="center" wrapText="1"/>
    </xf>
    <xf numFmtId="49" fontId="18" fillId="0" borderId="27" xfId="0" applyNumberFormat="1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12" fillId="0" borderId="32" xfId="0" applyNumberFormat="1" applyFont="1" applyBorder="1" applyAlignment="1">
      <alignment horizontal="center" wrapText="1"/>
    </xf>
    <xf numFmtId="3" fontId="12" fillId="0" borderId="33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2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28" xfId="0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2" fillId="0" borderId="3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5" xfId="0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39" xfId="0" applyFont="1" applyBorder="1" applyAlignment="1">
      <alignment vertical="top" wrapText="1"/>
    </xf>
    <xf numFmtId="0" fontId="11" fillId="0" borderId="0" xfId="0" applyFont="1" applyAlignment="1">
      <alignment/>
    </xf>
    <xf numFmtId="0" fontId="18" fillId="0" borderId="15" xfId="0" applyFont="1" applyBorder="1" applyAlignment="1">
      <alignment/>
    </xf>
    <xf numFmtId="3" fontId="18" fillId="0" borderId="2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1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49" fontId="12" fillId="0" borderId="40" xfId="0" applyNumberFormat="1" applyFont="1" applyBorder="1" applyAlignment="1">
      <alignment horizontal="center" wrapText="1"/>
    </xf>
    <xf numFmtId="3" fontId="12" fillId="0" borderId="33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41" xfId="0" applyFont="1" applyBorder="1" applyAlignment="1">
      <alignment/>
    </xf>
    <xf numFmtId="3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3" fontId="12" fillId="0" borderId="44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9" fontId="12" fillId="0" borderId="3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167" fontId="18" fillId="0" borderId="25" xfId="0" applyNumberFormat="1" applyFont="1" applyBorder="1" applyAlignment="1">
      <alignment/>
    </xf>
    <xf numFmtId="167" fontId="18" fillId="0" borderId="27" xfId="0" applyNumberFormat="1" applyFont="1" applyBorder="1" applyAlignment="1">
      <alignment/>
    </xf>
    <xf numFmtId="167" fontId="12" fillId="0" borderId="25" xfId="0" applyNumberFormat="1" applyFont="1" applyBorder="1" applyAlignment="1">
      <alignment/>
    </xf>
    <xf numFmtId="167" fontId="12" fillId="0" borderId="27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167" fontId="12" fillId="0" borderId="43" xfId="0" applyNumberFormat="1" applyFont="1" applyBorder="1" applyAlignment="1">
      <alignment/>
    </xf>
    <xf numFmtId="167" fontId="12" fillId="0" borderId="44" xfId="0" applyNumberFormat="1" applyFont="1" applyBorder="1" applyAlignment="1">
      <alignment/>
    </xf>
    <xf numFmtId="167" fontId="18" fillId="0" borderId="20" xfId="0" applyNumberFormat="1" applyFont="1" applyBorder="1" applyAlignment="1">
      <alignment/>
    </xf>
    <xf numFmtId="167" fontId="18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2" fillId="0" borderId="50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2" fillId="0" borderId="51" xfId="0" applyNumberFormat="1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2"/>
  <sheetViews>
    <sheetView tabSelected="1" zoomScale="90" zoomScaleNormal="90" workbookViewId="0" topLeftCell="A1">
      <selection activeCell="T9" sqref="T9:U9"/>
    </sheetView>
  </sheetViews>
  <sheetFormatPr defaultColWidth="9.00390625" defaultRowHeight="12.75"/>
  <cols>
    <col min="1" max="1" width="35.25390625" style="5" customWidth="1"/>
    <col min="2" max="2" width="14.625" style="0" hidden="1" customWidth="1"/>
    <col min="3" max="3" width="4.125" style="20" customWidth="1"/>
    <col min="4" max="4" width="3.625" style="4" customWidth="1"/>
    <col min="5" max="5" width="4.25390625" style="4" customWidth="1"/>
    <col min="6" max="6" width="7.75390625" style="0" customWidth="1"/>
    <col min="7" max="7" width="4.125" style="4" customWidth="1"/>
    <col min="8" max="8" width="10.875" style="11" hidden="1" customWidth="1"/>
    <col min="9" max="10" width="8.875" style="13" hidden="1" customWidth="1"/>
    <col min="11" max="11" width="8.75390625" style="14" hidden="1" customWidth="1"/>
    <col min="12" max="12" width="7.125" style="33" hidden="1" customWidth="1"/>
    <col min="13" max="13" width="7.375" style="33" hidden="1" customWidth="1"/>
    <col min="14" max="14" width="8.875" style="33" hidden="1" customWidth="1"/>
    <col min="15" max="15" width="9.00390625" style="33" hidden="1" customWidth="1"/>
    <col min="16" max="16" width="9.125" style="33" hidden="1" customWidth="1"/>
    <col min="17" max="17" width="8.75390625" style="33" hidden="1" customWidth="1"/>
    <col min="18" max="18" width="9.625" style="33" customWidth="1"/>
    <col min="19" max="19" width="7.125" style="34" customWidth="1"/>
    <col min="20" max="20" width="9.625" style="0" customWidth="1"/>
    <col min="21" max="21" width="7.375" style="0" customWidth="1"/>
    <col min="22" max="22" width="6.00390625" style="0" customWidth="1"/>
    <col min="23" max="23" width="5.625" style="0" customWidth="1"/>
  </cols>
  <sheetData>
    <row r="1" spans="1:20" ht="15" customHeight="1">
      <c r="A1" s="10"/>
      <c r="B1" s="1"/>
      <c r="D1" s="2"/>
      <c r="E1" s="2"/>
      <c r="F1" s="8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3"/>
      <c r="T1" s="166" t="s">
        <v>214</v>
      </c>
    </row>
    <row r="2" spans="1:20" ht="12" customHeight="1">
      <c r="A2" s="10"/>
      <c r="B2" s="1"/>
      <c r="D2" s="2"/>
      <c r="E2" s="2"/>
      <c r="F2" s="84"/>
      <c r="G2" s="3"/>
      <c r="T2" s="177"/>
    </row>
    <row r="3" spans="1:20" ht="16.5" customHeight="1">
      <c r="A3" s="10"/>
      <c r="B3" s="1"/>
      <c r="D3" s="2"/>
      <c r="E3" s="2"/>
      <c r="F3" s="10"/>
      <c r="G3" s="3"/>
      <c r="T3" s="165" t="s">
        <v>172</v>
      </c>
    </row>
    <row r="4" spans="1:20" ht="16.5" customHeight="1">
      <c r="A4" s="10"/>
      <c r="B4" s="1"/>
      <c r="D4" s="2"/>
      <c r="E4" s="2"/>
      <c r="F4" s="10"/>
      <c r="G4" s="3"/>
      <c r="T4" s="165" t="s">
        <v>6</v>
      </c>
    </row>
    <row r="5" spans="1:20" ht="15" customHeight="1">
      <c r="A5" s="10"/>
      <c r="B5" s="1"/>
      <c r="D5" s="2"/>
      <c r="E5" s="2"/>
      <c r="F5" s="10"/>
      <c r="G5" s="3"/>
      <c r="T5" s="165" t="s">
        <v>278</v>
      </c>
    </row>
    <row r="6" spans="1:7" ht="12" customHeight="1">
      <c r="A6" s="10"/>
      <c r="B6" s="1"/>
      <c r="D6" s="2"/>
      <c r="E6" s="2"/>
      <c r="F6" s="84"/>
      <c r="G6" s="3"/>
    </row>
    <row r="7" spans="1:23" ht="16.5" customHeight="1">
      <c r="A7" s="260" t="s">
        <v>215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1:7" ht="12" customHeight="1">
      <c r="A8" s="6"/>
      <c r="B8" s="7"/>
      <c r="C8" s="21"/>
      <c r="D8" s="7"/>
      <c r="E8" s="7"/>
      <c r="F8" s="7"/>
      <c r="G8" s="7"/>
    </row>
    <row r="9" spans="1:23" ht="52.5" customHeight="1">
      <c r="A9" s="264" t="s">
        <v>0</v>
      </c>
      <c r="B9" s="18"/>
      <c r="C9" s="230" t="s">
        <v>225</v>
      </c>
      <c r="D9" s="230" t="s">
        <v>99</v>
      </c>
      <c r="E9" s="230" t="s">
        <v>169</v>
      </c>
      <c r="F9" s="269" t="s">
        <v>188</v>
      </c>
      <c r="G9" s="263" t="s">
        <v>226</v>
      </c>
      <c r="H9" s="267" t="s">
        <v>170</v>
      </c>
      <c r="I9" s="268"/>
      <c r="J9" s="266" t="s">
        <v>233</v>
      </c>
      <c r="K9" s="257"/>
      <c r="L9" s="257"/>
      <c r="M9" s="257"/>
      <c r="N9" s="257"/>
      <c r="O9" s="258"/>
      <c r="P9" s="257" t="s">
        <v>203</v>
      </c>
      <c r="Q9" s="258"/>
      <c r="R9" s="259" t="s">
        <v>277</v>
      </c>
      <c r="S9" s="259"/>
      <c r="T9" s="232" t="s">
        <v>216</v>
      </c>
      <c r="U9" s="233"/>
      <c r="V9" s="227" t="s">
        <v>212</v>
      </c>
      <c r="W9" s="228"/>
    </row>
    <row r="10" spans="1:23" ht="87.75" customHeight="1">
      <c r="A10" s="265"/>
      <c r="B10" s="30"/>
      <c r="C10" s="231"/>
      <c r="D10" s="231"/>
      <c r="E10" s="231"/>
      <c r="F10" s="270"/>
      <c r="G10" s="229"/>
      <c r="H10" s="94" t="s">
        <v>171</v>
      </c>
      <c r="I10" s="95" t="s">
        <v>230</v>
      </c>
      <c r="J10" s="93" t="s">
        <v>234</v>
      </c>
      <c r="K10" s="266" t="s">
        <v>235</v>
      </c>
      <c r="L10" s="258"/>
      <c r="M10" s="93" t="s">
        <v>200</v>
      </c>
      <c r="N10" s="232" t="s">
        <v>201</v>
      </c>
      <c r="O10" s="233"/>
      <c r="P10" s="32" t="s">
        <v>204</v>
      </c>
      <c r="Q10" s="86" t="s">
        <v>202</v>
      </c>
      <c r="R10" s="96" t="s">
        <v>171</v>
      </c>
      <c r="S10" s="224" t="s">
        <v>213</v>
      </c>
      <c r="T10" s="164" t="s">
        <v>171</v>
      </c>
      <c r="U10" s="225" t="s">
        <v>213</v>
      </c>
      <c r="V10" s="96" t="s">
        <v>171</v>
      </c>
      <c r="W10" s="226" t="s">
        <v>276</v>
      </c>
    </row>
    <row r="11" spans="1:23" ht="12.75" customHeight="1">
      <c r="A11" s="235">
        <v>1</v>
      </c>
      <c r="B11" s="236"/>
      <c r="C11" s="16">
        <v>2</v>
      </c>
      <c r="D11" s="16" t="s">
        <v>118</v>
      </c>
      <c r="E11" s="16" t="s">
        <v>119</v>
      </c>
      <c r="F11" s="15">
        <v>5</v>
      </c>
      <c r="G11" s="17" t="s">
        <v>187</v>
      </c>
      <c r="H11" s="12">
        <v>7</v>
      </c>
      <c r="I11" s="12">
        <v>8</v>
      </c>
      <c r="J11" s="87">
        <v>9</v>
      </c>
      <c r="K11" s="82">
        <v>10</v>
      </c>
      <c r="L11" s="88">
        <v>11</v>
      </c>
      <c r="M11" s="89">
        <v>12</v>
      </c>
      <c r="N11" s="90">
        <v>13</v>
      </c>
      <c r="O11" s="88">
        <v>14</v>
      </c>
      <c r="P11" s="90">
        <v>15</v>
      </c>
      <c r="Q11" s="88">
        <v>16</v>
      </c>
      <c r="R11" s="91">
        <v>7</v>
      </c>
      <c r="S11" s="92">
        <v>8</v>
      </c>
      <c r="T11" s="91">
        <v>9</v>
      </c>
      <c r="U11" s="92">
        <v>10</v>
      </c>
      <c r="V11" s="91">
        <v>11</v>
      </c>
      <c r="W11" s="92">
        <v>12</v>
      </c>
    </row>
    <row r="12" spans="1:23" ht="12" customHeight="1">
      <c r="A12" s="45"/>
      <c r="B12" s="46"/>
      <c r="C12" s="47"/>
      <c r="D12" s="48"/>
      <c r="E12" s="48"/>
      <c r="F12" s="46"/>
      <c r="G12" s="49"/>
      <c r="H12" s="50"/>
      <c r="I12" s="31"/>
      <c r="J12" s="31"/>
      <c r="K12" s="35"/>
      <c r="L12" s="36"/>
      <c r="M12" s="79"/>
      <c r="N12" s="37"/>
      <c r="O12" s="36"/>
      <c r="P12" s="37"/>
      <c r="Q12" s="36"/>
      <c r="R12" s="37"/>
      <c r="S12" s="36"/>
      <c r="T12" s="162"/>
      <c r="U12" s="163"/>
      <c r="V12" s="162"/>
      <c r="W12" s="163"/>
    </row>
    <row r="13" spans="1:23" ht="35.25" customHeight="1">
      <c r="A13" s="173" t="s">
        <v>120</v>
      </c>
      <c r="B13" s="52"/>
      <c r="C13" s="97">
        <v>810</v>
      </c>
      <c r="D13" s="97"/>
      <c r="E13" s="97"/>
      <c r="F13" s="109"/>
      <c r="G13" s="110"/>
      <c r="H13" s="98">
        <f>H14+H20+H38+H31</f>
        <v>179801</v>
      </c>
      <c r="I13" s="104"/>
      <c r="J13" s="113">
        <f>J20+J31</f>
        <v>6000</v>
      </c>
      <c r="K13" s="99">
        <f>K14+K20+K31+K38</f>
        <v>0</v>
      </c>
      <c r="L13" s="115"/>
      <c r="M13" s="178">
        <f>M14+M20+M31</f>
        <v>29</v>
      </c>
      <c r="N13" s="114">
        <f>N20+N38</f>
        <v>-8500</v>
      </c>
      <c r="O13" s="115"/>
      <c r="P13" s="99">
        <f>J13+K13+M13+N13</f>
        <v>-2471</v>
      </c>
      <c r="Q13" s="115">
        <f>L13+O13</f>
        <v>0</v>
      </c>
      <c r="R13" s="99">
        <f>H13+P13</f>
        <v>177330</v>
      </c>
      <c r="S13" s="179"/>
      <c r="T13" s="99">
        <f>T14+T20+T31+T38</f>
        <v>170106</v>
      </c>
      <c r="U13" s="179"/>
      <c r="V13" s="214">
        <f>T13/R13*100</f>
        <v>95.92623921502283</v>
      </c>
      <c r="W13" s="215"/>
    </row>
    <row r="14" spans="1:23" ht="14.25" customHeight="1">
      <c r="A14" s="42" t="s">
        <v>19</v>
      </c>
      <c r="B14" s="52"/>
      <c r="C14" s="97">
        <v>810</v>
      </c>
      <c r="D14" s="97" t="s">
        <v>103</v>
      </c>
      <c r="E14" s="97"/>
      <c r="F14" s="109"/>
      <c r="G14" s="110"/>
      <c r="H14" s="98">
        <v>5000</v>
      </c>
      <c r="I14" s="113"/>
      <c r="J14" s="113"/>
      <c r="K14" s="99">
        <f>K15</f>
        <v>0</v>
      </c>
      <c r="L14" s="115"/>
      <c r="M14" s="178"/>
      <c r="N14" s="114"/>
      <c r="O14" s="115"/>
      <c r="P14" s="99">
        <f aca="true" t="shared" si="0" ref="P14:P98">J14+K14+M14+N14</f>
        <v>0</v>
      </c>
      <c r="Q14" s="115">
        <f aca="true" t="shared" si="1" ref="Q14:Q98">L14+O14</f>
        <v>0</v>
      </c>
      <c r="R14" s="99">
        <f aca="true" t="shared" si="2" ref="R14:R98">H14+P14</f>
        <v>5000</v>
      </c>
      <c r="S14" s="179"/>
      <c r="T14" s="99">
        <f>T15</f>
        <v>5000</v>
      </c>
      <c r="U14" s="179"/>
      <c r="V14" s="214">
        <f>T14/R14*100</f>
        <v>100</v>
      </c>
      <c r="W14" s="215"/>
    </row>
    <row r="15" spans="1:23" ht="14.25" customHeight="1">
      <c r="A15" s="40" t="s">
        <v>20</v>
      </c>
      <c r="B15" s="52"/>
      <c r="C15" s="100">
        <v>810</v>
      </c>
      <c r="D15" s="100" t="s">
        <v>103</v>
      </c>
      <c r="E15" s="100" t="s">
        <v>101</v>
      </c>
      <c r="F15" s="102"/>
      <c r="G15" s="103"/>
      <c r="H15" s="101">
        <v>5000</v>
      </c>
      <c r="I15" s="104"/>
      <c r="J15" s="104"/>
      <c r="K15" s="105">
        <f>K16</f>
        <v>0</v>
      </c>
      <c r="L15" s="106"/>
      <c r="M15" s="107"/>
      <c r="N15" s="108"/>
      <c r="O15" s="106"/>
      <c r="P15" s="105">
        <f t="shared" si="0"/>
        <v>0</v>
      </c>
      <c r="Q15" s="106">
        <f t="shared" si="1"/>
        <v>0</v>
      </c>
      <c r="R15" s="105">
        <f t="shared" si="2"/>
        <v>5000</v>
      </c>
      <c r="S15" s="112"/>
      <c r="T15" s="105">
        <f>T16</f>
        <v>5000</v>
      </c>
      <c r="U15" s="112"/>
      <c r="V15" s="216">
        <f>T15/R15*100</f>
        <v>100</v>
      </c>
      <c r="W15" s="217"/>
    </row>
    <row r="16" spans="1:23" ht="29.25" customHeight="1">
      <c r="A16" s="137" t="s">
        <v>78</v>
      </c>
      <c r="B16" s="52"/>
      <c r="C16" s="100">
        <v>810</v>
      </c>
      <c r="D16" s="100" t="s">
        <v>103</v>
      </c>
      <c r="E16" s="100" t="s">
        <v>101</v>
      </c>
      <c r="F16" s="102">
        <v>2480000</v>
      </c>
      <c r="G16" s="103"/>
      <c r="H16" s="101">
        <v>5000</v>
      </c>
      <c r="I16" s="104"/>
      <c r="J16" s="104"/>
      <c r="K16" s="105">
        <f>K17+K18</f>
        <v>0</v>
      </c>
      <c r="L16" s="106"/>
      <c r="M16" s="107"/>
      <c r="N16" s="108"/>
      <c r="O16" s="106"/>
      <c r="P16" s="105">
        <f t="shared" si="0"/>
        <v>0</v>
      </c>
      <c r="Q16" s="106">
        <f t="shared" si="1"/>
        <v>0</v>
      </c>
      <c r="R16" s="105">
        <f t="shared" si="2"/>
        <v>5000</v>
      </c>
      <c r="S16" s="112"/>
      <c r="T16" s="105">
        <f>T18</f>
        <v>5000</v>
      </c>
      <c r="U16" s="112"/>
      <c r="V16" s="216">
        <f aca="true" t="shared" si="3" ref="V16:V79">T16/R16*100</f>
        <v>100</v>
      </c>
      <c r="W16" s="217"/>
    </row>
    <row r="17" spans="1:23" ht="15" customHeight="1" hidden="1">
      <c r="A17" s="138" t="s">
        <v>183</v>
      </c>
      <c r="B17" s="52"/>
      <c r="C17" s="100">
        <v>810</v>
      </c>
      <c r="D17" s="100" t="s">
        <v>103</v>
      </c>
      <c r="E17" s="100" t="s">
        <v>101</v>
      </c>
      <c r="F17" s="102">
        <v>2480000</v>
      </c>
      <c r="G17" s="103" t="s">
        <v>113</v>
      </c>
      <c r="H17" s="101">
        <v>5000</v>
      </c>
      <c r="I17" s="104"/>
      <c r="J17" s="104"/>
      <c r="K17" s="105">
        <v>-5000</v>
      </c>
      <c r="L17" s="106"/>
      <c r="M17" s="107"/>
      <c r="N17" s="108"/>
      <c r="O17" s="106"/>
      <c r="P17" s="105">
        <f t="shared" si="0"/>
        <v>-5000</v>
      </c>
      <c r="Q17" s="106">
        <f t="shared" si="1"/>
        <v>0</v>
      </c>
      <c r="R17" s="105">
        <f t="shared" si="2"/>
        <v>0</v>
      </c>
      <c r="S17" s="112"/>
      <c r="T17" s="105"/>
      <c r="U17" s="112"/>
      <c r="V17" s="216" t="e">
        <f t="shared" si="3"/>
        <v>#DIV/0!</v>
      </c>
      <c r="W17" s="217"/>
    </row>
    <row r="18" spans="1:23" ht="30.75" customHeight="1">
      <c r="A18" s="138" t="s">
        <v>240</v>
      </c>
      <c r="B18" s="52"/>
      <c r="C18" s="100" t="s">
        <v>241</v>
      </c>
      <c r="D18" s="100" t="s">
        <v>103</v>
      </c>
      <c r="E18" s="100" t="s">
        <v>101</v>
      </c>
      <c r="F18" s="102">
        <v>2480000</v>
      </c>
      <c r="G18" s="103" t="s">
        <v>242</v>
      </c>
      <c r="H18" s="101">
        <v>0</v>
      </c>
      <c r="I18" s="104"/>
      <c r="J18" s="104"/>
      <c r="K18" s="105">
        <v>5000</v>
      </c>
      <c r="L18" s="106"/>
      <c r="M18" s="107"/>
      <c r="N18" s="108"/>
      <c r="O18" s="106"/>
      <c r="P18" s="105">
        <f t="shared" si="0"/>
        <v>5000</v>
      </c>
      <c r="Q18" s="106">
        <f t="shared" si="1"/>
        <v>0</v>
      </c>
      <c r="R18" s="105">
        <f t="shared" si="2"/>
        <v>5000</v>
      </c>
      <c r="S18" s="112"/>
      <c r="T18" s="105">
        <v>5000</v>
      </c>
      <c r="U18" s="112"/>
      <c r="V18" s="216">
        <f t="shared" si="3"/>
        <v>100</v>
      </c>
      <c r="W18" s="217"/>
    </row>
    <row r="19" spans="1:23" ht="11.25" customHeight="1">
      <c r="A19" s="39"/>
      <c r="B19" s="52"/>
      <c r="C19" s="100"/>
      <c r="D19" s="100"/>
      <c r="E19" s="100"/>
      <c r="F19" s="102"/>
      <c r="G19" s="103"/>
      <c r="H19" s="101"/>
      <c r="I19" s="104"/>
      <c r="J19" s="104"/>
      <c r="K19" s="105"/>
      <c r="L19" s="106"/>
      <c r="M19" s="107"/>
      <c r="N19" s="108"/>
      <c r="O19" s="106"/>
      <c r="P19" s="105"/>
      <c r="Q19" s="106"/>
      <c r="R19" s="105"/>
      <c r="S19" s="112"/>
      <c r="T19" s="105"/>
      <c r="U19" s="112"/>
      <c r="V19" s="216"/>
      <c r="W19" s="217"/>
    </row>
    <row r="20" spans="1:23" ht="24" customHeight="1">
      <c r="A20" s="42" t="s">
        <v>1</v>
      </c>
      <c r="B20" s="53"/>
      <c r="C20" s="97">
        <v>810</v>
      </c>
      <c r="D20" s="97" t="s">
        <v>112</v>
      </c>
      <c r="E20" s="97"/>
      <c r="F20" s="109"/>
      <c r="G20" s="110"/>
      <c r="H20" s="98">
        <f>H21+H25</f>
        <v>156712</v>
      </c>
      <c r="I20" s="113"/>
      <c r="J20" s="113">
        <f>J21+J25</f>
        <v>5000</v>
      </c>
      <c r="K20" s="99"/>
      <c r="L20" s="115"/>
      <c r="M20" s="178">
        <f>M25</f>
        <v>29</v>
      </c>
      <c r="N20" s="114">
        <f>N21</f>
        <v>-200</v>
      </c>
      <c r="O20" s="115"/>
      <c r="P20" s="99">
        <f t="shared" si="0"/>
        <v>4829</v>
      </c>
      <c r="Q20" s="115">
        <f t="shared" si="1"/>
        <v>0</v>
      </c>
      <c r="R20" s="99">
        <f t="shared" si="2"/>
        <v>161541</v>
      </c>
      <c r="S20" s="179"/>
      <c r="T20" s="99">
        <f>T21+T25</f>
        <v>158229</v>
      </c>
      <c r="U20" s="179"/>
      <c r="V20" s="214">
        <f t="shared" si="3"/>
        <v>97.9497465039835</v>
      </c>
      <c r="W20" s="215"/>
    </row>
    <row r="21" spans="1:23" ht="13.5" customHeight="1">
      <c r="A21" s="40" t="s">
        <v>4</v>
      </c>
      <c r="B21" s="52"/>
      <c r="C21" s="100">
        <v>810</v>
      </c>
      <c r="D21" s="100" t="s">
        <v>112</v>
      </c>
      <c r="E21" s="100" t="s">
        <v>100</v>
      </c>
      <c r="F21" s="102"/>
      <c r="G21" s="103"/>
      <c r="H21" s="101">
        <v>1000</v>
      </c>
      <c r="I21" s="104"/>
      <c r="J21" s="104"/>
      <c r="K21" s="105"/>
      <c r="L21" s="106"/>
      <c r="M21" s="107"/>
      <c r="N21" s="108">
        <f>N22</f>
        <v>-200</v>
      </c>
      <c r="O21" s="106"/>
      <c r="P21" s="105">
        <f t="shared" si="0"/>
        <v>-200</v>
      </c>
      <c r="Q21" s="106">
        <f t="shared" si="1"/>
        <v>0</v>
      </c>
      <c r="R21" s="105">
        <f t="shared" si="2"/>
        <v>800</v>
      </c>
      <c r="S21" s="112"/>
      <c r="T21" s="105">
        <f>T22</f>
        <v>433</v>
      </c>
      <c r="U21" s="112"/>
      <c r="V21" s="216">
        <f t="shared" si="3"/>
        <v>54.125</v>
      </c>
      <c r="W21" s="217"/>
    </row>
    <row r="22" spans="1:23" ht="15.75" customHeight="1">
      <c r="A22" s="137" t="s">
        <v>90</v>
      </c>
      <c r="B22" s="52"/>
      <c r="C22" s="100">
        <v>810</v>
      </c>
      <c r="D22" s="100" t="s">
        <v>112</v>
      </c>
      <c r="E22" s="100" t="s">
        <v>100</v>
      </c>
      <c r="F22" s="102">
        <v>3500000</v>
      </c>
      <c r="G22" s="103"/>
      <c r="H22" s="101">
        <v>1000</v>
      </c>
      <c r="I22" s="104"/>
      <c r="J22" s="104"/>
      <c r="K22" s="105"/>
      <c r="L22" s="106"/>
      <c r="M22" s="107"/>
      <c r="N22" s="108">
        <f>N23</f>
        <v>-200</v>
      </c>
      <c r="O22" s="106"/>
      <c r="P22" s="105">
        <f t="shared" si="0"/>
        <v>-200</v>
      </c>
      <c r="Q22" s="106">
        <f t="shared" si="1"/>
        <v>0</v>
      </c>
      <c r="R22" s="105">
        <f t="shared" si="2"/>
        <v>800</v>
      </c>
      <c r="S22" s="112"/>
      <c r="T22" s="105">
        <f>T23</f>
        <v>433</v>
      </c>
      <c r="U22" s="112"/>
      <c r="V22" s="216">
        <f t="shared" si="3"/>
        <v>54.125</v>
      </c>
      <c r="W22" s="217"/>
    </row>
    <row r="23" spans="1:23" ht="15.75" customHeight="1">
      <c r="A23" s="138" t="s">
        <v>183</v>
      </c>
      <c r="B23" s="52"/>
      <c r="C23" s="100">
        <v>810</v>
      </c>
      <c r="D23" s="100" t="s">
        <v>112</v>
      </c>
      <c r="E23" s="100" t="s">
        <v>100</v>
      </c>
      <c r="F23" s="102">
        <v>3500000</v>
      </c>
      <c r="G23" s="103" t="s">
        <v>113</v>
      </c>
      <c r="H23" s="101">
        <v>1000</v>
      </c>
      <c r="I23" s="104"/>
      <c r="J23" s="104"/>
      <c r="K23" s="105"/>
      <c r="L23" s="106"/>
      <c r="M23" s="107"/>
      <c r="N23" s="108">
        <v>-200</v>
      </c>
      <c r="O23" s="106"/>
      <c r="P23" s="105">
        <f t="shared" si="0"/>
        <v>-200</v>
      </c>
      <c r="Q23" s="106">
        <f t="shared" si="1"/>
        <v>0</v>
      </c>
      <c r="R23" s="105">
        <f t="shared" si="2"/>
        <v>800</v>
      </c>
      <c r="S23" s="112"/>
      <c r="T23" s="105">
        <v>433</v>
      </c>
      <c r="U23" s="112"/>
      <c r="V23" s="216">
        <f t="shared" si="3"/>
        <v>54.125</v>
      </c>
      <c r="W23" s="217"/>
    </row>
    <row r="24" spans="1:23" ht="12" customHeight="1">
      <c r="A24" s="39"/>
      <c r="B24" s="52"/>
      <c r="C24" s="100"/>
      <c r="D24" s="100"/>
      <c r="E24" s="100"/>
      <c r="F24" s="102"/>
      <c r="G24" s="103"/>
      <c r="H24" s="101"/>
      <c r="I24" s="104"/>
      <c r="J24" s="104"/>
      <c r="K24" s="105"/>
      <c r="L24" s="106"/>
      <c r="M24" s="107"/>
      <c r="N24" s="108"/>
      <c r="O24" s="106"/>
      <c r="P24" s="105"/>
      <c r="Q24" s="106"/>
      <c r="R24" s="105"/>
      <c r="S24" s="112"/>
      <c r="T24" s="105"/>
      <c r="U24" s="112"/>
      <c r="V24" s="216"/>
      <c r="W24" s="217"/>
    </row>
    <row r="25" spans="1:23" ht="14.25" customHeight="1">
      <c r="A25" s="40" t="s">
        <v>5</v>
      </c>
      <c r="B25" s="52"/>
      <c r="C25" s="100">
        <v>810</v>
      </c>
      <c r="D25" s="100" t="s">
        <v>112</v>
      </c>
      <c r="E25" s="100" t="s">
        <v>101</v>
      </c>
      <c r="F25" s="102"/>
      <c r="G25" s="103"/>
      <c r="H25" s="101">
        <f>H27+H28+H29</f>
        <v>155712</v>
      </c>
      <c r="I25" s="104"/>
      <c r="J25" s="104">
        <f>J26</f>
        <v>5000</v>
      </c>
      <c r="K25" s="105"/>
      <c r="L25" s="106"/>
      <c r="M25" s="107">
        <f>M26</f>
        <v>29</v>
      </c>
      <c r="N25" s="108"/>
      <c r="O25" s="106"/>
      <c r="P25" s="105">
        <f t="shared" si="0"/>
        <v>5029</v>
      </c>
      <c r="Q25" s="106">
        <f t="shared" si="1"/>
        <v>0</v>
      </c>
      <c r="R25" s="105">
        <f t="shared" si="2"/>
        <v>160741</v>
      </c>
      <c r="S25" s="112"/>
      <c r="T25" s="105">
        <f>T26</f>
        <v>157796</v>
      </c>
      <c r="U25" s="112"/>
      <c r="V25" s="216">
        <f t="shared" si="3"/>
        <v>98.1678600979215</v>
      </c>
      <c r="W25" s="217"/>
    </row>
    <row r="26" spans="1:23" ht="30.75" customHeight="1">
      <c r="A26" s="41" t="s">
        <v>91</v>
      </c>
      <c r="B26" s="52"/>
      <c r="C26" s="100">
        <v>810</v>
      </c>
      <c r="D26" s="100" t="s">
        <v>112</v>
      </c>
      <c r="E26" s="100" t="s">
        <v>101</v>
      </c>
      <c r="F26" s="102">
        <v>3510000</v>
      </c>
      <c r="G26" s="103"/>
      <c r="H26" s="101">
        <f>H27+H28+H29</f>
        <v>155712</v>
      </c>
      <c r="I26" s="104"/>
      <c r="J26" s="104">
        <f>J28</f>
        <v>5000</v>
      </c>
      <c r="K26" s="105"/>
      <c r="L26" s="106"/>
      <c r="M26" s="107">
        <f>M29</f>
        <v>29</v>
      </c>
      <c r="N26" s="108"/>
      <c r="O26" s="106"/>
      <c r="P26" s="105">
        <f t="shared" si="0"/>
        <v>5029</v>
      </c>
      <c r="Q26" s="106">
        <f t="shared" si="1"/>
        <v>0</v>
      </c>
      <c r="R26" s="105">
        <f t="shared" si="2"/>
        <v>160741</v>
      </c>
      <c r="S26" s="112"/>
      <c r="T26" s="105">
        <f>T27+T28+T29</f>
        <v>157796</v>
      </c>
      <c r="U26" s="112"/>
      <c r="V26" s="216">
        <f t="shared" si="3"/>
        <v>98.1678600979215</v>
      </c>
      <c r="W26" s="217"/>
    </row>
    <row r="27" spans="1:23" ht="15.75" customHeight="1">
      <c r="A27" s="138" t="s">
        <v>183</v>
      </c>
      <c r="B27" s="52"/>
      <c r="C27" s="100">
        <v>810</v>
      </c>
      <c r="D27" s="100" t="s">
        <v>112</v>
      </c>
      <c r="E27" s="100" t="s">
        <v>101</v>
      </c>
      <c r="F27" s="102">
        <v>3510000</v>
      </c>
      <c r="G27" s="103" t="s">
        <v>113</v>
      </c>
      <c r="H27" s="101">
        <v>76400</v>
      </c>
      <c r="I27" s="104"/>
      <c r="J27" s="104"/>
      <c r="K27" s="105"/>
      <c r="L27" s="106"/>
      <c r="M27" s="107"/>
      <c r="N27" s="108"/>
      <c r="O27" s="106"/>
      <c r="P27" s="105">
        <f t="shared" si="0"/>
        <v>0</v>
      </c>
      <c r="Q27" s="106">
        <f t="shared" si="1"/>
        <v>0</v>
      </c>
      <c r="R27" s="105">
        <f t="shared" si="2"/>
        <v>76400</v>
      </c>
      <c r="S27" s="112"/>
      <c r="T27" s="105">
        <v>73748</v>
      </c>
      <c r="U27" s="112"/>
      <c r="V27" s="216">
        <f t="shared" si="3"/>
        <v>96.52879581151832</v>
      </c>
      <c r="W27" s="217"/>
    </row>
    <row r="28" spans="1:23" ht="45" customHeight="1">
      <c r="A28" s="138" t="s">
        <v>92</v>
      </c>
      <c r="B28" s="52"/>
      <c r="C28" s="100">
        <v>810</v>
      </c>
      <c r="D28" s="100" t="s">
        <v>112</v>
      </c>
      <c r="E28" s="100" t="s">
        <v>101</v>
      </c>
      <c r="F28" s="102">
        <v>3510000</v>
      </c>
      <c r="G28" s="103" t="s">
        <v>77</v>
      </c>
      <c r="H28" s="101">
        <v>33312</v>
      </c>
      <c r="I28" s="104"/>
      <c r="J28" s="104">
        <v>5000</v>
      </c>
      <c r="K28" s="105"/>
      <c r="L28" s="106"/>
      <c r="M28" s="107"/>
      <c r="N28" s="108"/>
      <c r="O28" s="106"/>
      <c r="P28" s="105">
        <f t="shared" si="0"/>
        <v>5000</v>
      </c>
      <c r="Q28" s="106">
        <f t="shared" si="1"/>
        <v>0</v>
      </c>
      <c r="R28" s="105">
        <f t="shared" si="2"/>
        <v>38312</v>
      </c>
      <c r="S28" s="112"/>
      <c r="T28" s="105">
        <v>38055</v>
      </c>
      <c r="U28" s="112"/>
      <c r="V28" s="216">
        <f t="shared" si="3"/>
        <v>99.32919189809981</v>
      </c>
      <c r="W28" s="217"/>
    </row>
    <row r="29" spans="1:23" ht="30.75" customHeight="1">
      <c r="A29" s="138" t="s">
        <v>93</v>
      </c>
      <c r="B29" s="52"/>
      <c r="C29" s="100">
        <v>810</v>
      </c>
      <c r="D29" s="100" t="s">
        <v>112</v>
      </c>
      <c r="E29" s="100" t="s">
        <v>101</v>
      </c>
      <c r="F29" s="102">
        <v>3510000</v>
      </c>
      <c r="G29" s="103" t="s">
        <v>76</v>
      </c>
      <c r="H29" s="101">
        <v>46000</v>
      </c>
      <c r="I29" s="104"/>
      <c r="J29" s="104"/>
      <c r="K29" s="105"/>
      <c r="L29" s="106"/>
      <c r="M29" s="107">
        <v>29</v>
      </c>
      <c r="N29" s="108"/>
      <c r="O29" s="106"/>
      <c r="P29" s="105">
        <f t="shared" si="0"/>
        <v>29</v>
      </c>
      <c r="Q29" s="106">
        <f t="shared" si="1"/>
        <v>0</v>
      </c>
      <c r="R29" s="105">
        <f t="shared" si="2"/>
        <v>46029</v>
      </c>
      <c r="S29" s="112"/>
      <c r="T29" s="105">
        <v>45993</v>
      </c>
      <c r="U29" s="112"/>
      <c r="V29" s="216">
        <f t="shared" si="3"/>
        <v>99.92178843772405</v>
      </c>
      <c r="W29" s="217"/>
    </row>
    <row r="30" spans="1:23" ht="12" customHeight="1">
      <c r="A30" s="39"/>
      <c r="B30" s="52"/>
      <c r="C30" s="100"/>
      <c r="D30" s="100"/>
      <c r="E30" s="100"/>
      <c r="F30" s="102"/>
      <c r="G30" s="103"/>
      <c r="H30" s="101"/>
      <c r="I30" s="104"/>
      <c r="J30" s="104"/>
      <c r="K30" s="105"/>
      <c r="L30" s="106"/>
      <c r="M30" s="107"/>
      <c r="N30" s="108"/>
      <c r="O30" s="106"/>
      <c r="P30" s="105"/>
      <c r="Q30" s="106"/>
      <c r="R30" s="105"/>
      <c r="S30" s="112"/>
      <c r="T30" s="105"/>
      <c r="U30" s="112"/>
      <c r="V30" s="216"/>
      <c r="W30" s="217"/>
    </row>
    <row r="31" spans="1:23" ht="15" customHeight="1">
      <c r="A31" s="42" t="s">
        <v>156</v>
      </c>
      <c r="B31" s="52"/>
      <c r="C31" s="97">
        <v>810</v>
      </c>
      <c r="D31" s="97" t="s">
        <v>104</v>
      </c>
      <c r="E31" s="97"/>
      <c r="F31" s="109"/>
      <c r="G31" s="110"/>
      <c r="H31" s="98">
        <v>2210</v>
      </c>
      <c r="I31" s="113"/>
      <c r="J31" s="104">
        <f>J32</f>
        <v>1000</v>
      </c>
      <c r="K31" s="105"/>
      <c r="L31" s="106"/>
      <c r="M31" s="107"/>
      <c r="N31" s="108"/>
      <c r="O31" s="106"/>
      <c r="P31" s="99">
        <f t="shared" si="0"/>
        <v>1000</v>
      </c>
      <c r="Q31" s="115">
        <f t="shared" si="1"/>
        <v>0</v>
      </c>
      <c r="R31" s="99">
        <f t="shared" si="2"/>
        <v>3210</v>
      </c>
      <c r="S31" s="179"/>
      <c r="T31" s="99">
        <f>T32</f>
        <v>2210</v>
      </c>
      <c r="U31" s="179"/>
      <c r="V31" s="214">
        <f t="shared" si="3"/>
        <v>68.84735202492212</v>
      </c>
      <c r="W31" s="215"/>
    </row>
    <row r="32" spans="1:23" ht="24.75" customHeight="1">
      <c r="A32" s="40" t="s">
        <v>157</v>
      </c>
      <c r="B32" s="52"/>
      <c r="C32" s="100">
        <v>810</v>
      </c>
      <c r="D32" s="100" t="s">
        <v>104</v>
      </c>
      <c r="E32" s="100" t="s">
        <v>103</v>
      </c>
      <c r="F32" s="102"/>
      <c r="G32" s="103"/>
      <c r="H32" s="101">
        <v>2210</v>
      </c>
      <c r="I32" s="104"/>
      <c r="J32" s="104">
        <f>J33</f>
        <v>1000</v>
      </c>
      <c r="K32" s="105"/>
      <c r="L32" s="106"/>
      <c r="M32" s="107"/>
      <c r="N32" s="108"/>
      <c r="O32" s="106"/>
      <c r="P32" s="105">
        <f t="shared" si="0"/>
        <v>1000</v>
      </c>
      <c r="Q32" s="106">
        <f t="shared" si="1"/>
        <v>0</v>
      </c>
      <c r="R32" s="105">
        <f t="shared" si="2"/>
        <v>3210</v>
      </c>
      <c r="S32" s="112"/>
      <c r="T32" s="105">
        <f>T35</f>
        <v>2210</v>
      </c>
      <c r="U32" s="112"/>
      <c r="V32" s="216">
        <f t="shared" si="3"/>
        <v>68.84735202492212</v>
      </c>
      <c r="W32" s="217"/>
    </row>
    <row r="33" spans="1:23" ht="30.75" customHeight="1">
      <c r="A33" s="139" t="s">
        <v>272</v>
      </c>
      <c r="B33" s="52"/>
      <c r="C33" s="100" t="s">
        <v>241</v>
      </c>
      <c r="D33" s="100" t="s">
        <v>104</v>
      </c>
      <c r="E33" s="100" t="s">
        <v>103</v>
      </c>
      <c r="F33" s="102">
        <v>4120000</v>
      </c>
      <c r="G33" s="103"/>
      <c r="H33" s="101"/>
      <c r="I33" s="104"/>
      <c r="J33" s="104">
        <f>J34</f>
        <v>1000</v>
      </c>
      <c r="K33" s="105"/>
      <c r="L33" s="106"/>
      <c r="M33" s="107"/>
      <c r="N33" s="108"/>
      <c r="O33" s="106"/>
      <c r="P33" s="105">
        <f t="shared" si="0"/>
        <v>1000</v>
      </c>
      <c r="Q33" s="106"/>
      <c r="R33" s="105">
        <f t="shared" si="2"/>
        <v>1000</v>
      </c>
      <c r="S33" s="112"/>
      <c r="T33" s="105">
        <v>0</v>
      </c>
      <c r="U33" s="112"/>
      <c r="V33" s="216"/>
      <c r="W33" s="217"/>
    </row>
    <row r="34" spans="1:23" ht="15.75" customHeight="1">
      <c r="A34" s="140" t="s">
        <v>158</v>
      </c>
      <c r="B34" s="52"/>
      <c r="C34" s="100" t="s">
        <v>241</v>
      </c>
      <c r="D34" s="100" t="s">
        <v>104</v>
      </c>
      <c r="E34" s="100" t="s">
        <v>103</v>
      </c>
      <c r="F34" s="102">
        <v>4120000</v>
      </c>
      <c r="G34" s="103" t="s">
        <v>159</v>
      </c>
      <c r="H34" s="101"/>
      <c r="I34" s="104"/>
      <c r="J34" s="104">
        <v>1000</v>
      </c>
      <c r="K34" s="105"/>
      <c r="L34" s="106"/>
      <c r="M34" s="107"/>
      <c r="N34" s="108"/>
      <c r="O34" s="106"/>
      <c r="P34" s="105">
        <f t="shared" si="0"/>
        <v>1000</v>
      </c>
      <c r="Q34" s="106"/>
      <c r="R34" s="105">
        <f t="shared" si="2"/>
        <v>1000</v>
      </c>
      <c r="S34" s="112"/>
      <c r="T34" s="105">
        <v>0</v>
      </c>
      <c r="U34" s="112"/>
      <c r="V34" s="216"/>
      <c r="W34" s="217"/>
    </row>
    <row r="35" spans="1:23" ht="15.75" customHeight="1">
      <c r="A35" s="139" t="s">
        <v>149</v>
      </c>
      <c r="B35" s="52"/>
      <c r="C35" s="100">
        <v>810</v>
      </c>
      <c r="D35" s="100" t="s">
        <v>104</v>
      </c>
      <c r="E35" s="100" t="s">
        <v>103</v>
      </c>
      <c r="F35" s="102">
        <v>5230000</v>
      </c>
      <c r="G35" s="103"/>
      <c r="H35" s="101">
        <v>2210</v>
      </c>
      <c r="I35" s="104"/>
      <c r="J35" s="104"/>
      <c r="K35" s="105"/>
      <c r="L35" s="106"/>
      <c r="M35" s="107"/>
      <c r="N35" s="108"/>
      <c r="O35" s="106"/>
      <c r="P35" s="105">
        <f t="shared" si="0"/>
        <v>0</v>
      </c>
      <c r="Q35" s="106">
        <f t="shared" si="1"/>
        <v>0</v>
      </c>
      <c r="R35" s="105">
        <f t="shared" si="2"/>
        <v>2210</v>
      </c>
      <c r="S35" s="112"/>
      <c r="T35" s="105">
        <f>T36</f>
        <v>2210</v>
      </c>
      <c r="U35" s="112"/>
      <c r="V35" s="216">
        <f t="shared" si="3"/>
        <v>100</v>
      </c>
      <c r="W35" s="217"/>
    </row>
    <row r="36" spans="1:23" ht="15.75" customHeight="1">
      <c r="A36" s="140" t="s">
        <v>158</v>
      </c>
      <c r="B36" s="52"/>
      <c r="C36" s="100">
        <v>810</v>
      </c>
      <c r="D36" s="100" t="s">
        <v>104</v>
      </c>
      <c r="E36" s="100" t="s">
        <v>103</v>
      </c>
      <c r="F36" s="102">
        <v>5230000</v>
      </c>
      <c r="G36" s="103" t="s">
        <v>159</v>
      </c>
      <c r="H36" s="101">
        <v>2210</v>
      </c>
      <c r="I36" s="104"/>
      <c r="J36" s="104"/>
      <c r="K36" s="105"/>
      <c r="L36" s="106"/>
      <c r="M36" s="107"/>
      <c r="N36" s="108"/>
      <c r="O36" s="106"/>
      <c r="P36" s="105">
        <f t="shared" si="0"/>
        <v>0</v>
      </c>
      <c r="Q36" s="106">
        <f t="shared" si="1"/>
        <v>0</v>
      </c>
      <c r="R36" s="105">
        <f t="shared" si="2"/>
        <v>2210</v>
      </c>
      <c r="S36" s="112"/>
      <c r="T36" s="105">
        <v>2210</v>
      </c>
      <c r="U36" s="112"/>
      <c r="V36" s="216">
        <f t="shared" si="3"/>
        <v>100</v>
      </c>
      <c r="W36" s="217"/>
    </row>
    <row r="37" spans="1:23" ht="12" customHeight="1">
      <c r="A37" s="140"/>
      <c r="B37" s="52"/>
      <c r="C37" s="100"/>
      <c r="D37" s="100"/>
      <c r="E37" s="100"/>
      <c r="F37" s="102"/>
      <c r="G37" s="103"/>
      <c r="H37" s="101"/>
      <c r="I37" s="104"/>
      <c r="J37" s="104"/>
      <c r="K37" s="105"/>
      <c r="L37" s="106"/>
      <c r="M37" s="107"/>
      <c r="N37" s="108"/>
      <c r="O37" s="106"/>
      <c r="P37" s="105"/>
      <c r="Q37" s="106"/>
      <c r="R37" s="105"/>
      <c r="S37" s="112"/>
      <c r="T37" s="105"/>
      <c r="U37" s="112"/>
      <c r="V37" s="216"/>
      <c r="W37" s="217"/>
    </row>
    <row r="38" spans="1:23" ht="15" customHeight="1">
      <c r="A38" s="42" t="s">
        <v>7</v>
      </c>
      <c r="B38" s="52"/>
      <c r="C38" s="97">
        <v>810</v>
      </c>
      <c r="D38" s="97" t="s">
        <v>110</v>
      </c>
      <c r="E38" s="97"/>
      <c r="F38" s="109"/>
      <c r="G38" s="110"/>
      <c r="H38" s="98">
        <v>15879</v>
      </c>
      <c r="I38" s="113"/>
      <c r="J38" s="113"/>
      <c r="K38" s="99">
        <f>K39</f>
        <v>0</v>
      </c>
      <c r="L38" s="115"/>
      <c r="M38" s="178"/>
      <c r="N38" s="114">
        <f>N39</f>
        <v>-8300</v>
      </c>
      <c r="O38" s="115"/>
      <c r="P38" s="99">
        <f t="shared" si="0"/>
        <v>-8300</v>
      </c>
      <c r="Q38" s="115">
        <f t="shared" si="1"/>
        <v>0</v>
      </c>
      <c r="R38" s="99">
        <f t="shared" si="2"/>
        <v>7579</v>
      </c>
      <c r="S38" s="179"/>
      <c r="T38" s="99">
        <f>T39</f>
        <v>4667</v>
      </c>
      <c r="U38" s="179"/>
      <c r="V38" s="214">
        <f t="shared" si="3"/>
        <v>61.57804459691252</v>
      </c>
      <c r="W38" s="215"/>
    </row>
    <row r="39" spans="1:23" ht="24.75" customHeight="1">
      <c r="A39" s="40" t="s">
        <v>29</v>
      </c>
      <c r="B39" s="52"/>
      <c r="C39" s="100">
        <v>810</v>
      </c>
      <c r="D39" s="100" t="s">
        <v>110</v>
      </c>
      <c r="E39" s="100" t="s">
        <v>104</v>
      </c>
      <c r="F39" s="102"/>
      <c r="G39" s="103"/>
      <c r="H39" s="101">
        <v>15879</v>
      </c>
      <c r="I39" s="104"/>
      <c r="J39" s="104"/>
      <c r="K39" s="105">
        <f>K42+K44</f>
        <v>0</v>
      </c>
      <c r="L39" s="106"/>
      <c r="M39" s="107"/>
      <c r="N39" s="108">
        <f>N40+N42</f>
        <v>-8300</v>
      </c>
      <c r="O39" s="106"/>
      <c r="P39" s="105">
        <f t="shared" si="0"/>
        <v>-8300</v>
      </c>
      <c r="Q39" s="106">
        <f t="shared" si="1"/>
        <v>0</v>
      </c>
      <c r="R39" s="105">
        <f t="shared" si="2"/>
        <v>7579</v>
      </c>
      <c r="S39" s="112"/>
      <c r="T39" s="105">
        <f>T40+T42</f>
        <v>4667</v>
      </c>
      <c r="U39" s="112"/>
      <c r="V39" s="216">
        <f t="shared" si="3"/>
        <v>61.57804459691252</v>
      </c>
      <c r="W39" s="217"/>
    </row>
    <row r="40" spans="1:23" ht="15.75" customHeight="1">
      <c r="A40" s="139" t="s">
        <v>60</v>
      </c>
      <c r="B40" s="52"/>
      <c r="C40" s="100" t="s">
        <v>241</v>
      </c>
      <c r="D40" s="100" t="s">
        <v>110</v>
      </c>
      <c r="E40" s="100" t="s">
        <v>104</v>
      </c>
      <c r="F40" s="102">
        <v>5050000</v>
      </c>
      <c r="G40" s="103"/>
      <c r="H40" s="101">
        <v>0</v>
      </c>
      <c r="I40" s="104"/>
      <c r="J40" s="104"/>
      <c r="K40" s="105"/>
      <c r="L40" s="106"/>
      <c r="M40" s="107"/>
      <c r="N40" s="108">
        <f>N41</f>
        <v>200</v>
      </c>
      <c r="O40" s="106"/>
      <c r="P40" s="105">
        <f t="shared" si="0"/>
        <v>200</v>
      </c>
      <c r="Q40" s="106">
        <f t="shared" si="1"/>
        <v>0</v>
      </c>
      <c r="R40" s="105">
        <f t="shared" si="2"/>
        <v>200</v>
      </c>
      <c r="S40" s="112"/>
      <c r="T40" s="105">
        <f>T41</f>
        <v>26</v>
      </c>
      <c r="U40" s="112"/>
      <c r="V40" s="216">
        <f t="shared" si="3"/>
        <v>13</v>
      </c>
      <c r="W40" s="217"/>
    </row>
    <row r="41" spans="1:23" ht="15" customHeight="1">
      <c r="A41" s="140" t="s">
        <v>185</v>
      </c>
      <c r="B41" s="52"/>
      <c r="C41" s="100" t="s">
        <v>241</v>
      </c>
      <c r="D41" s="100" t="s">
        <v>110</v>
      </c>
      <c r="E41" s="100" t="s">
        <v>104</v>
      </c>
      <c r="F41" s="102">
        <v>5050000</v>
      </c>
      <c r="G41" s="103" t="s">
        <v>61</v>
      </c>
      <c r="H41" s="101">
        <v>0</v>
      </c>
      <c r="I41" s="104"/>
      <c r="J41" s="104"/>
      <c r="K41" s="105"/>
      <c r="L41" s="106"/>
      <c r="M41" s="107"/>
      <c r="N41" s="108">
        <v>200</v>
      </c>
      <c r="O41" s="106"/>
      <c r="P41" s="105">
        <f t="shared" si="0"/>
        <v>200</v>
      </c>
      <c r="Q41" s="106">
        <f t="shared" si="1"/>
        <v>0</v>
      </c>
      <c r="R41" s="105">
        <f t="shared" si="2"/>
        <v>200</v>
      </c>
      <c r="S41" s="112"/>
      <c r="T41" s="105">
        <v>26</v>
      </c>
      <c r="U41" s="112"/>
      <c r="V41" s="216">
        <f t="shared" si="3"/>
        <v>13</v>
      </c>
      <c r="W41" s="217"/>
    </row>
    <row r="42" spans="1:23" ht="30.75" customHeight="1">
      <c r="A42" s="139" t="s">
        <v>269</v>
      </c>
      <c r="B42" s="52"/>
      <c r="C42" s="100" t="s">
        <v>241</v>
      </c>
      <c r="D42" s="100" t="s">
        <v>110</v>
      </c>
      <c r="E42" s="100" t="s">
        <v>104</v>
      </c>
      <c r="F42" s="102">
        <v>5140000</v>
      </c>
      <c r="G42" s="103"/>
      <c r="H42" s="101">
        <v>0</v>
      </c>
      <c r="I42" s="104"/>
      <c r="J42" s="104"/>
      <c r="K42" s="105">
        <f>K43</f>
        <v>15879</v>
      </c>
      <c r="L42" s="106"/>
      <c r="M42" s="107"/>
      <c r="N42" s="108">
        <f>N43</f>
        <v>-8500</v>
      </c>
      <c r="O42" s="106"/>
      <c r="P42" s="105">
        <f t="shared" si="0"/>
        <v>7379</v>
      </c>
      <c r="Q42" s="106">
        <f t="shared" si="1"/>
        <v>0</v>
      </c>
      <c r="R42" s="105">
        <f t="shared" si="2"/>
        <v>7379</v>
      </c>
      <c r="S42" s="112"/>
      <c r="T42" s="105">
        <f>T43</f>
        <v>4641</v>
      </c>
      <c r="U42" s="112"/>
      <c r="V42" s="216">
        <f t="shared" si="3"/>
        <v>62.89470117902155</v>
      </c>
      <c r="W42" s="217"/>
    </row>
    <row r="43" spans="1:23" ht="15.75" customHeight="1">
      <c r="A43" s="140" t="s">
        <v>185</v>
      </c>
      <c r="B43" s="52"/>
      <c r="C43" s="100" t="s">
        <v>241</v>
      </c>
      <c r="D43" s="100" t="s">
        <v>110</v>
      </c>
      <c r="E43" s="100" t="s">
        <v>104</v>
      </c>
      <c r="F43" s="102">
        <v>5140000</v>
      </c>
      <c r="G43" s="103" t="s">
        <v>61</v>
      </c>
      <c r="H43" s="101">
        <v>0</v>
      </c>
      <c r="I43" s="104"/>
      <c r="J43" s="104"/>
      <c r="K43" s="105">
        <v>15879</v>
      </c>
      <c r="L43" s="106"/>
      <c r="M43" s="107"/>
      <c r="N43" s="108">
        <v>-8500</v>
      </c>
      <c r="O43" s="106"/>
      <c r="P43" s="105">
        <f t="shared" si="0"/>
        <v>7379</v>
      </c>
      <c r="Q43" s="106">
        <f t="shared" si="1"/>
        <v>0</v>
      </c>
      <c r="R43" s="105">
        <f t="shared" si="2"/>
        <v>7379</v>
      </c>
      <c r="S43" s="112"/>
      <c r="T43" s="105">
        <v>4641</v>
      </c>
      <c r="U43" s="112"/>
      <c r="V43" s="216">
        <f t="shared" si="3"/>
        <v>62.89470117902155</v>
      </c>
      <c r="W43" s="217"/>
    </row>
    <row r="44" spans="1:23" ht="31.5" customHeight="1" hidden="1">
      <c r="A44" s="139" t="s">
        <v>163</v>
      </c>
      <c r="B44" s="52"/>
      <c r="C44" s="100">
        <v>810</v>
      </c>
      <c r="D44" s="100" t="s">
        <v>110</v>
      </c>
      <c r="E44" s="100" t="s">
        <v>104</v>
      </c>
      <c r="F44" s="100" t="s">
        <v>162</v>
      </c>
      <c r="G44" s="103"/>
      <c r="H44" s="101">
        <v>15879</v>
      </c>
      <c r="I44" s="104"/>
      <c r="J44" s="104"/>
      <c r="K44" s="105">
        <f>K45</f>
        <v>-15879</v>
      </c>
      <c r="L44" s="106"/>
      <c r="M44" s="107"/>
      <c r="N44" s="108"/>
      <c r="O44" s="106"/>
      <c r="P44" s="105">
        <f t="shared" si="0"/>
        <v>-15879</v>
      </c>
      <c r="Q44" s="106">
        <f t="shared" si="1"/>
        <v>0</v>
      </c>
      <c r="R44" s="105">
        <f t="shared" si="2"/>
        <v>0</v>
      </c>
      <c r="S44" s="112">
        <f>I44+Q44</f>
        <v>0</v>
      </c>
      <c r="T44" s="105"/>
      <c r="U44" s="112"/>
      <c r="V44" s="216" t="e">
        <f t="shared" si="3"/>
        <v>#DIV/0!</v>
      </c>
      <c r="W44" s="217"/>
    </row>
    <row r="45" spans="1:23" ht="16.5" customHeight="1" hidden="1">
      <c r="A45" s="140" t="s">
        <v>72</v>
      </c>
      <c r="B45" s="52"/>
      <c r="C45" s="100">
        <v>810</v>
      </c>
      <c r="D45" s="100" t="s">
        <v>110</v>
      </c>
      <c r="E45" s="100" t="s">
        <v>104</v>
      </c>
      <c r="F45" s="100" t="s">
        <v>162</v>
      </c>
      <c r="G45" s="103" t="s">
        <v>71</v>
      </c>
      <c r="H45" s="101">
        <v>15879</v>
      </c>
      <c r="I45" s="104"/>
      <c r="J45" s="104"/>
      <c r="K45" s="105">
        <v>-15879</v>
      </c>
      <c r="L45" s="106"/>
      <c r="M45" s="107"/>
      <c r="N45" s="108"/>
      <c r="O45" s="106"/>
      <c r="P45" s="105">
        <f t="shared" si="0"/>
        <v>-15879</v>
      </c>
      <c r="Q45" s="106">
        <f t="shared" si="1"/>
        <v>0</v>
      </c>
      <c r="R45" s="105">
        <f t="shared" si="2"/>
        <v>0</v>
      </c>
      <c r="S45" s="112">
        <f>I45+Q45</f>
        <v>0</v>
      </c>
      <c r="T45" s="105"/>
      <c r="U45" s="112"/>
      <c r="V45" s="216" t="e">
        <f t="shared" si="3"/>
        <v>#DIV/0!</v>
      </c>
      <c r="W45" s="217"/>
    </row>
    <row r="46" spans="1:23" ht="12" customHeight="1">
      <c r="A46" s="141"/>
      <c r="B46" s="52"/>
      <c r="C46" s="100"/>
      <c r="D46" s="100"/>
      <c r="E46" s="100"/>
      <c r="F46" s="102"/>
      <c r="G46" s="103"/>
      <c r="H46" s="101"/>
      <c r="I46" s="104"/>
      <c r="J46" s="104"/>
      <c r="K46" s="105"/>
      <c r="L46" s="106"/>
      <c r="M46" s="107"/>
      <c r="N46" s="108"/>
      <c r="O46" s="106"/>
      <c r="P46" s="105"/>
      <c r="Q46" s="106"/>
      <c r="R46" s="105"/>
      <c r="S46" s="112"/>
      <c r="T46" s="105"/>
      <c r="U46" s="112"/>
      <c r="V46" s="216"/>
      <c r="W46" s="217"/>
    </row>
    <row r="47" spans="1:23" ht="13.5" customHeight="1">
      <c r="A47" s="173" t="s">
        <v>121</v>
      </c>
      <c r="B47" s="52"/>
      <c r="C47" s="97">
        <v>108</v>
      </c>
      <c r="D47" s="100"/>
      <c r="E47" s="100"/>
      <c r="F47" s="102"/>
      <c r="G47" s="103"/>
      <c r="H47" s="98">
        <f>H48</f>
        <v>159200</v>
      </c>
      <c r="I47" s="104"/>
      <c r="J47" s="104"/>
      <c r="K47" s="105"/>
      <c r="L47" s="106"/>
      <c r="M47" s="107"/>
      <c r="N47" s="114">
        <f>N48</f>
        <v>4</v>
      </c>
      <c r="O47" s="115">
        <v>4</v>
      </c>
      <c r="P47" s="99">
        <f t="shared" si="0"/>
        <v>4</v>
      </c>
      <c r="Q47" s="115">
        <f t="shared" si="1"/>
        <v>4</v>
      </c>
      <c r="R47" s="99">
        <f t="shared" si="2"/>
        <v>159204</v>
      </c>
      <c r="S47" s="179">
        <f>I47+Q47</f>
        <v>4</v>
      </c>
      <c r="T47" s="99">
        <f aca="true" t="shared" si="4" ref="T47:U50">T48</f>
        <v>159200</v>
      </c>
      <c r="U47" s="179">
        <f t="shared" si="4"/>
        <v>0</v>
      </c>
      <c r="V47" s="214">
        <f t="shared" si="3"/>
        <v>99.99748750031407</v>
      </c>
      <c r="W47" s="215"/>
    </row>
    <row r="48" spans="1:23" ht="24" customHeight="1">
      <c r="A48" s="42" t="s">
        <v>1</v>
      </c>
      <c r="B48" s="52"/>
      <c r="C48" s="97">
        <v>108</v>
      </c>
      <c r="D48" s="97" t="s">
        <v>112</v>
      </c>
      <c r="E48" s="97"/>
      <c r="F48" s="109"/>
      <c r="G48" s="110"/>
      <c r="H48" s="98">
        <f>H49</f>
        <v>159200</v>
      </c>
      <c r="I48" s="104"/>
      <c r="J48" s="104"/>
      <c r="K48" s="105"/>
      <c r="L48" s="106"/>
      <c r="M48" s="107"/>
      <c r="N48" s="114">
        <f>N49</f>
        <v>4</v>
      </c>
      <c r="O48" s="115">
        <v>4</v>
      </c>
      <c r="P48" s="99">
        <f t="shared" si="0"/>
        <v>4</v>
      </c>
      <c r="Q48" s="115">
        <f t="shared" si="1"/>
        <v>4</v>
      </c>
      <c r="R48" s="99">
        <f t="shared" si="2"/>
        <v>159204</v>
      </c>
      <c r="S48" s="179">
        <f>I48+Q48</f>
        <v>4</v>
      </c>
      <c r="T48" s="99">
        <f t="shared" si="4"/>
        <v>159200</v>
      </c>
      <c r="U48" s="179">
        <f t="shared" si="4"/>
        <v>0</v>
      </c>
      <c r="V48" s="214">
        <f t="shared" si="3"/>
        <v>99.99748750031407</v>
      </c>
      <c r="W48" s="215"/>
    </row>
    <row r="49" spans="1:23" ht="14.25" customHeight="1">
      <c r="A49" s="40" t="s">
        <v>5</v>
      </c>
      <c r="B49" s="52"/>
      <c r="C49" s="100">
        <v>108</v>
      </c>
      <c r="D49" s="100" t="s">
        <v>112</v>
      </c>
      <c r="E49" s="100" t="s">
        <v>101</v>
      </c>
      <c r="F49" s="102"/>
      <c r="G49" s="103"/>
      <c r="H49" s="101">
        <f>H50</f>
        <v>159200</v>
      </c>
      <c r="I49" s="104"/>
      <c r="J49" s="104"/>
      <c r="K49" s="105"/>
      <c r="L49" s="106"/>
      <c r="M49" s="107"/>
      <c r="N49" s="108">
        <f>N50</f>
        <v>4</v>
      </c>
      <c r="O49" s="106">
        <v>4</v>
      </c>
      <c r="P49" s="105">
        <f t="shared" si="0"/>
        <v>4</v>
      </c>
      <c r="Q49" s="106">
        <f t="shared" si="1"/>
        <v>4</v>
      </c>
      <c r="R49" s="105">
        <f t="shared" si="2"/>
        <v>159204</v>
      </c>
      <c r="S49" s="112">
        <f>I49+Q49</f>
        <v>4</v>
      </c>
      <c r="T49" s="105">
        <f t="shared" si="4"/>
        <v>159200</v>
      </c>
      <c r="U49" s="112">
        <f t="shared" si="4"/>
        <v>0</v>
      </c>
      <c r="V49" s="216">
        <f t="shared" si="3"/>
        <v>99.99748750031407</v>
      </c>
      <c r="W49" s="217"/>
    </row>
    <row r="50" spans="1:23" ht="15" customHeight="1">
      <c r="A50" s="137" t="s">
        <v>91</v>
      </c>
      <c r="B50" s="52"/>
      <c r="C50" s="100">
        <v>108</v>
      </c>
      <c r="D50" s="100" t="s">
        <v>112</v>
      </c>
      <c r="E50" s="100" t="s">
        <v>101</v>
      </c>
      <c r="F50" s="102">
        <v>3510000</v>
      </c>
      <c r="G50" s="103"/>
      <c r="H50" s="101">
        <f>H51</f>
        <v>159200</v>
      </c>
      <c r="I50" s="104"/>
      <c r="J50" s="104"/>
      <c r="K50" s="105"/>
      <c r="L50" s="106"/>
      <c r="M50" s="107"/>
      <c r="N50" s="108">
        <f>N51</f>
        <v>4</v>
      </c>
      <c r="O50" s="106">
        <v>4</v>
      </c>
      <c r="P50" s="105">
        <f t="shared" si="0"/>
        <v>4</v>
      </c>
      <c r="Q50" s="106">
        <f t="shared" si="1"/>
        <v>4</v>
      </c>
      <c r="R50" s="105">
        <f t="shared" si="2"/>
        <v>159204</v>
      </c>
      <c r="S50" s="112">
        <f>I50+Q50</f>
        <v>4</v>
      </c>
      <c r="T50" s="105">
        <f t="shared" si="4"/>
        <v>159200</v>
      </c>
      <c r="U50" s="112">
        <f t="shared" si="4"/>
        <v>0</v>
      </c>
      <c r="V50" s="216">
        <f t="shared" si="3"/>
        <v>99.99748750031407</v>
      </c>
      <c r="W50" s="217"/>
    </row>
    <row r="51" spans="1:23" ht="30.75" customHeight="1">
      <c r="A51" s="138" t="s">
        <v>93</v>
      </c>
      <c r="B51" s="52"/>
      <c r="C51" s="100">
        <v>108</v>
      </c>
      <c r="D51" s="100" t="s">
        <v>112</v>
      </c>
      <c r="E51" s="100" t="s">
        <v>101</v>
      </c>
      <c r="F51" s="102">
        <v>3510000</v>
      </c>
      <c r="G51" s="103" t="s">
        <v>76</v>
      </c>
      <c r="H51" s="101">
        <f>157200+2000</f>
        <v>159200</v>
      </c>
      <c r="I51" s="104"/>
      <c r="J51" s="104"/>
      <c r="K51" s="105"/>
      <c r="L51" s="106"/>
      <c r="M51" s="107"/>
      <c r="N51" s="108">
        <v>4</v>
      </c>
      <c r="O51" s="106">
        <v>4</v>
      </c>
      <c r="P51" s="105">
        <f t="shared" si="0"/>
        <v>4</v>
      </c>
      <c r="Q51" s="106">
        <f t="shared" si="1"/>
        <v>4</v>
      </c>
      <c r="R51" s="105">
        <f t="shared" si="2"/>
        <v>159204</v>
      </c>
      <c r="S51" s="112">
        <f>I51+Q51</f>
        <v>4</v>
      </c>
      <c r="T51" s="105">
        <v>159200</v>
      </c>
      <c r="U51" s="112">
        <v>0</v>
      </c>
      <c r="V51" s="216">
        <f t="shared" si="3"/>
        <v>99.99748750031407</v>
      </c>
      <c r="W51" s="217"/>
    </row>
    <row r="52" spans="1:23" ht="14.25" customHeight="1">
      <c r="A52" s="54" t="s">
        <v>142</v>
      </c>
      <c r="B52" s="52"/>
      <c r="C52" s="100"/>
      <c r="D52" s="100"/>
      <c r="E52" s="100"/>
      <c r="F52" s="102"/>
      <c r="G52" s="103"/>
      <c r="H52" s="101">
        <v>40000</v>
      </c>
      <c r="I52" s="104"/>
      <c r="J52" s="104"/>
      <c r="K52" s="105"/>
      <c r="L52" s="106"/>
      <c r="M52" s="107"/>
      <c r="N52" s="108">
        <v>-3500</v>
      </c>
      <c r="O52" s="106"/>
      <c r="P52" s="105">
        <f t="shared" si="0"/>
        <v>-3500</v>
      </c>
      <c r="Q52" s="106">
        <f t="shared" si="1"/>
        <v>0</v>
      </c>
      <c r="R52" s="180">
        <f t="shared" si="2"/>
        <v>36500</v>
      </c>
      <c r="S52" s="181"/>
      <c r="T52" s="180">
        <v>36500</v>
      </c>
      <c r="U52" s="181"/>
      <c r="V52" s="218">
        <f t="shared" si="3"/>
        <v>100</v>
      </c>
      <c r="W52" s="219"/>
    </row>
    <row r="53" spans="1:23" ht="12" customHeight="1">
      <c r="A53" s="51"/>
      <c r="B53" s="52"/>
      <c r="C53" s="100"/>
      <c r="D53" s="100"/>
      <c r="E53" s="100"/>
      <c r="F53" s="102"/>
      <c r="G53" s="103"/>
      <c r="H53" s="101"/>
      <c r="I53" s="104"/>
      <c r="J53" s="104"/>
      <c r="K53" s="105"/>
      <c r="L53" s="106"/>
      <c r="M53" s="107"/>
      <c r="N53" s="108"/>
      <c r="O53" s="106"/>
      <c r="P53" s="105"/>
      <c r="Q53" s="106"/>
      <c r="R53" s="105"/>
      <c r="S53" s="112"/>
      <c r="T53" s="105"/>
      <c r="U53" s="112"/>
      <c r="V53" s="216"/>
      <c r="W53" s="217"/>
    </row>
    <row r="54" spans="1:23" ht="13.5" customHeight="1">
      <c r="A54" s="173" t="s">
        <v>122</v>
      </c>
      <c r="B54" s="52"/>
      <c r="C54" s="97">
        <v>104</v>
      </c>
      <c r="D54" s="97"/>
      <c r="E54" s="97"/>
      <c r="F54" s="109"/>
      <c r="G54" s="110"/>
      <c r="H54" s="98">
        <f>H62+H76</f>
        <v>27250</v>
      </c>
      <c r="I54" s="113"/>
      <c r="J54" s="113">
        <f>J62</f>
        <v>20247</v>
      </c>
      <c r="K54" s="99">
        <f>K62+K76</f>
        <v>0</v>
      </c>
      <c r="L54" s="115"/>
      <c r="M54" s="178">
        <f>M62+M76</f>
        <v>14</v>
      </c>
      <c r="N54" s="114">
        <f>N55+N62+N82</f>
        <v>1160</v>
      </c>
      <c r="O54" s="115">
        <f>O55+O62+O82</f>
        <v>960</v>
      </c>
      <c r="P54" s="99">
        <f t="shared" si="0"/>
        <v>21421</v>
      </c>
      <c r="Q54" s="115">
        <f t="shared" si="1"/>
        <v>960</v>
      </c>
      <c r="R54" s="99">
        <f>R55+R62+R82+R87</f>
        <v>49172</v>
      </c>
      <c r="S54" s="179">
        <f>I54+Q54</f>
        <v>960</v>
      </c>
      <c r="T54" s="99">
        <f>T55+T62+T82+T87</f>
        <v>46302</v>
      </c>
      <c r="U54" s="179">
        <f>U62+U82</f>
        <v>499</v>
      </c>
      <c r="V54" s="214">
        <f t="shared" si="3"/>
        <v>94.1633449930855</v>
      </c>
      <c r="W54" s="215">
        <f>U54/S54*100</f>
        <v>51.979166666666664</v>
      </c>
    </row>
    <row r="55" spans="1:23" ht="24" customHeight="1">
      <c r="A55" s="42" t="s">
        <v>17</v>
      </c>
      <c r="B55" s="52"/>
      <c r="C55" s="97" t="s">
        <v>245</v>
      </c>
      <c r="D55" s="97" t="s">
        <v>102</v>
      </c>
      <c r="E55" s="97"/>
      <c r="F55" s="109"/>
      <c r="G55" s="110"/>
      <c r="H55" s="98"/>
      <c r="I55" s="113"/>
      <c r="J55" s="113"/>
      <c r="K55" s="99"/>
      <c r="L55" s="115"/>
      <c r="M55" s="178"/>
      <c r="N55" s="114">
        <v>200</v>
      </c>
      <c r="O55" s="115"/>
      <c r="P55" s="99">
        <f t="shared" si="0"/>
        <v>200</v>
      </c>
      <c r="Q55" s="115"/>
      <c r="R55" s="99">
        <f>R56</f>
        <v>702</v>
      </c>
      <c r="S55" s="179"/>
      <c r="T55" s="99">
        <f>T56</f>
        <v>702</v>
      </c>
      <c r="U55" s="179"/>
      <c r="V55" s="214">
        <f t="shared" si="3"/>
        <v>100</v>
      </c>
      <c r="W55" s="215"/>
    </row>
    <row r="56" spans="1:23" ht="13.5" customHeight="1">
      <c r="A56" s="73" t="s">
        <v>73</v>
      </c>
      <c r="B56" s="52"/>
      <c r="C56" s="100" t="s">
        <v>245</v>
      </c>
      <c r="D56" s="100" t="s">
        <v>102</v>
      </c>
      <c r="E56" s="100" t="s">
        <v>101</v>
      </c>
      <c r="F56" s="102"/>
      <c r="G56" s="103"/>
      <c r="H56" s="101"/>
      <c r="I56" s="104"/>
      <c r="J56" s="104"/>
      <c r="K56" s="105"/>
      <c r="L56" s="106"/>
      <c r="M56" s="107"/>
      <c r="N56" s="108">
        <v>200</v>
      </c>
      <c r="O56" s="106"/>
      <c r="P56" s="105">
        <f t="shared" si="0"/>
        <v>200</v>
      </c>
      <c r="Q56" s="106"/>
      <c r="R56" s="105">
        <f>R57+R59</f>
        <v>702</v>
      </c>
      <c r="S56" s="112"/>
      <c r="T56" s="105">
        <f>T57+T59</f>
        <v>702</v>
      </c>
      <c r="U56" s="112"/>
      <c r="V56" s="216">
        <f t="shared" si="3"/>
        <v>100</v>
      </c>
      <c r="W56" s="217"/>
    </row>
    <row r="57" spans="1:23" ht="30.75" customHeight="1">
      <c r="A57" s="142" t="s">
        <v>82</v>
      </c>
      <c r="B57" s="52"/>
      <c r="C57" s="100" t="s">
        <v>245</v>
      </c>
      <c r="D57" s="100" t="s">
        <v>102</v>
      </c>
      <c r="E57" s="100" t="s">
        <v>101</v>
      </c>
      <c r="F57" s="102">
        <v>2020000</v>
      </c>
      <c r="G57" s="103"/>
      <c r="H57" s="101"/>
      <c r="I57" s="104"/>
      <c r="J57" s="104"/>
      <c r="K57" s="105"/>
      <c r="L57" s="106"/>
      <c r="M57" s="107"/>
      <c r="N57" s="108"/>
      <c r="O57" s="106"/>
      <c r="P57" s="105"/>
      <c r="Q57" s="106"/>
      <c r="R57" s="105">
        <f>R58</f>
        <v>502</v>
      </c>
      <c r="S57" s="112"/>
      <c r="T57" s="105">
        <f>T58</f>
        <v>502</v>
      </c>
      <c r="U57" s="112"/>
      <c r="V57" s="216">
        <f t="shared" si="3"/>
        <v>100</v>
      </c>
      <c r="W57" s="217"/>
    </row>
    <row r="58" spans="1:23" ht="60" customHeight="1">
      <c r="A58" s="143" t="s">
        <v>87</v>
      </c>
      <c r="B58" s="52"/>
      <c r="C58" s="100" t="s">
        <v>245</v>
      </c>
      <c r="D58" s="100" t="s">
        <v>102</v>
      </c>
      <c r="E58" s="100" t="s">
        <v>101</v>
      </c>
      <c r="F58" s="102">
        <v>2020000</v>
      </c>
      <c r="G58" s="103" t="s">
        <v>88</v>
      </c>
      <c r="H58" s="101"/>
      <c r="I58" s="104"/>
      <c r="J58" s="104"/>
      <c r="K58" s="105"/>
      <c r="L58" s="106"/>
      <c r="M58" s="107"/>
      <c r="N58" s="108"/>
      <c r="O58" s="106"/>
      <c r="P58" s="105"/>
      <c r="Q58" s="106"/>
      <c r="R58" s="105">
        <v>502</v>
      </c>
      <c r="S58" s="112"/>
      <c r="T58" s="105">
        <v>502</v>
      </c>
      <c r="U58" s="112"/>
      <c r="V58" s="216">
        <f t="shared" si="3"/>
        <v>100</v>
      </c>
      <c r="W58" s="217"/>
    </row>
    <row r="59" spans="1:23" ht="15.75" customHeight="1">
      <c r="A59" s="142" t="s">
        <v>149</v>
      </c>
      <c r="B59" s="52"/>
      <c r="C59" s="100" t="s">
        <v>245</v>
      </c>
      <c r="D59" s="100" t="s">
        <v>102</v>
      </c>
      <c r="E59" s="100" t="s">
        <v>101</v>
      </c>
      <c r="F59" s="102">
        <v>5230000</v>
      </c>
      <c r="G59" s="103"/>
      <c r="H59" s="101"/>
      <c r="I59" s="104"/>
      <c r="J59" s="104"/>
      <c r="K59" s="105"/>
      <c r="L59" s="106"/>
      <c r="M59" s="107"/>
      <c r="N59" s="108">
        <v>200</v>
      </c>
      <c r="O59" s="106"/>
      <c r="P59" s="105">
        <f t="shared" si="0"/>
        <v>200</v>
      </c>
      <c r="Q59" s="106"/>
      <c r="R59" s="105">
        <f>R60</f>
        <v>200</v>
      </c>
      <c r="S59" s="112"/>
      <c r="T59" s="105">
        <f>T60</f>
        <v>200</v>
      </c>
      <c r="U59" s="112"/>
      <c r="V59" s="216">
        <f t="shared" si="3"/>
        <v>100</v>
      </c>
      <c r="W59" s="217"/>
    </row>
    <row r="60" spans="1:23" ht="60" customHeight="1">
      <c r="A60" s="143" t="s">
        <v>87</v>
      </c>
      <c r="B60" s="52"/>
      <c r="C60" s="100" t="s">
        <v>245</v>
      </c>
      <c r="D60" s="100" t="s">
        <v>102</v>
      </c>
      <c r="E60" s="100" t="s">
        <v>101</v>
      </c>
      <c r="F60" s="102">
        <v>5230000</v>
      </c>
      <c r="G60" s="103" t="s">
        <v>88</v>
      </c>
      <c r="H60" s="101"/>
      <c r="I60" s="104"/>
      <c r="J60" s="104"/>
      <c r="K60" s="105"/>
      <c r="L60" s="106"/>
      <c r="M60" s="107"/>
      <c r="N60" s="108">
        <v>200</v>
      </c>
      <c r="O60" s="106"/>
      <c r="P60" s="105">
        <f t="shared" si="0"/>
        <v>200</v>
      </c>
      <c r="Q60" s="106"/>
      <c r="R60" s="105">
        <v>200</v>
      </c>
      <c r="S60" s="112"/>
      <c r="T60" s="105">
        <v>200</v>
      </c>
      <c r="U60" s="112"/>
      <c r="V60" s="216">
        <f t="shared" si="3"/>
        <v>100</v>
      </c>
      <c r="W60" s="217"/>
    </row>
    <row r="61" spans="1:23" ht="12" customHeight="1">
      <c r="A61" s="143"/>
      <c r="B61" s="52"/>
      <c r="C61" s="100"/>
      <c r="D61" s="100"/>
      <c r="E61" s="100"/>
      <c r="F61" s="102"/>
      <c r="G61" s="103"/>
      <c r="H61" s="101"/>
      <c r="I61" s="104"/>
      <c r="J61" s="104"/>
      <c r="K61" s="105"/>
      <c r="L61" s="106"/>
      <c r="M61" s="107"/>
      <c r="N61" s="108"/>
      <c r="O61" s="106"/>
      <c r="P61" s="105"/>
      <c r="Q61" s="106"/>
      <c r="R61" s="105"/>
      <c r="S61" s="112"/>
      <c r="T61" s="105"/>
      <c r="U61" s="112"/>
      <c r="V61" s="216"/>
      <c r="W61" s="217"/>
    </row>
    <row r="62" spans="1:23" ht="14.25" customHeight="1">
      <c r="A62" s="42" t="s">
        <v>19</v>
      </c>
      <c r="B62" s="52"/>
      <c r="C62" s="97">
        <v>104</v>
      </c>
      <c r="D62" s="97" t="s">
        <v>103</v>
      </c>
      <c r="E62" s="97"/>
      <c r="F62" s="109"/>
      <c r="G62" s="110"/>
      <c r="H62" s="98">
        <f>H63+H71</f>
        <v>8250</v>
      </c>
      <c r="I62" s="113"/>
      <c r="J62" s="113">
        <f>J63</f>
        <v>20247</v>
      </c>
      <c r="K62" s="99">
        <f>K63+K71</f>
        <v>19000</v>
      </c>
      <c r="L62" s="115"/>
      <c r="M62" s="178">
        <f>M63</f>
        <v>14</v>
      </c>
      <c r="N62" s="114">
        <v>515</v>
      </c>
      <c r="O62" s="115">
        <v>515</v>
      </c>
      <c r="P62" s="99">
        <f t="shared" si="0"/>
        <v>39776</v>
      </c>
      <c r="Q62" s="115">
        <f t="shared" si="1"/>
        <v>515</v>
      </c>
      <c r="R62" s="99">
        <f>R63+R71</f>
        <v>27778</v>
      </c>
      <c r="S62" s="179">
        <f>I62+Q62</f>
        <v>515</v>
      </c>
      <c r="T62" s="99">
        <f>T63+T71</f>
        <v>27584</v>
      </c>
      <c r="U62" s="179">
        <f>U63</f>
        <v>379</v>
      </c>
      <c r="V62" s="214">
        <f t="shared" si="3"/>
        <v>99.30160558715531</v>
      </c>
      <c r="W62" s="215">
        <f>U62/S62*100</f>
        <v>73.59223300970874</v>
      </c>
    </row>
    <row r="63" spans="1:23" ht="14.25" customHeight="1">
      <c r="A63" s="40" t="s">
        <v>21</v>
      </c>
      <c r="B63" s="52"/>
      <c r="C63" s="100">
        <v>104</v>
      </c>
      <c r="D63" s="100" t="s">
        <v>103</v>
      </c>
      <c r="E63" s="100" t="s">
        <v>111</v>
      </c>
      <c r="F63" s="102"/>
      <c r="G63" s="103"/>
      <c r="H63" s="101">
        <f>H64+H67</f>
        <v>7850</v>
      </c>
      <c r="I63" s="104"/>
      <c r="J63" s="104">
        <f>J67</f>
        <v>20247</v>
      </c>
      <c r="K63" s="105">
        <f>K64+K67</f>
        <v>19000</v>
      </c>
      <c r="L63" s="106"/>
      <c r="M63" s="107">
        <f>M67</f>
        <v>14</v>
      </c>
      <c r="N63" s="108">
        <v>515</v>
      </c>
      <c r="O63" s="106">
        <v>515</v>
      </c>
      <c r="P63" s="105">
        <f t="shared" si="0"/>
        <v>39776</v>
      </c>
      <c r="Q63" s="106">
        <f t="shared" si="1"/>
        <v>515</v>
      </c>
      <c r="R63" s="105">
        <f>R64+R67</f>
        <v>27378</v>
      </c>
      <c r="S63" s="112">
        <f>I63+Q63</f>
        <v>515</v>
      </c>
      <c r="T63" s="105">
        <f>T64+T67</f>
        <v>27184</v>
      </c>
      <c r="U63" s="112">
        <f>U67</f>
        <v>379</v>
      </c>
      <c r="V63" s="216">
        <f t="shared" si="3"/>
        <v>99.29140185550442</v>
      </c>
      <c r="W63" s="217">
        <f>U63/S63*100</f>
        <v>73.59223300970874</v>
      </c>
    </row>
    <row r="64" spans="1:23" ht="15.75" customHeight="1">
      <c r="A64" s="137" t="s">
        <v>80</v>
      </c>
      <c r="B64" s="52"/>
      <c r="C64" s="100">
        <v>104</v>
      </c>
      <c r="D64" s="100" t="s">
        <v>103</v>
      </c>
      <c r="E64" s="100" t="s">
        <v>111</v>
      </c>
      <c r="F64" s="102">
        <v>3100000</v>
      </c>
      <c r="G64" s="103"/>
      <c r="H64" s="101">
        <v>6000</v>
      </c>
      <c r="I64" s="104"/>
      <c r="J64" s="104"/>
      <c r="K64" s="105">
        <f>K65+K66</f>
        <v>19000</v>
      </c>
      <c r="L64" s="106"/>
      <c r="M64" s="107"/>
      <c r="N64" s="108"/>
      <c r="O64" s="106"/>
      <c r="P64" s="105">
        <f t="shared" si="0"/>
        <v>19000</v>
      </c>
      <c r="Q64" s="106">
        <f t="shared" si="1"/>
        <v>0</v>
      </c>
      <c r="R64" s="105">
        <f t="shared" si="2"/>
        <v>25000</v>
      </c>
      <c r="S64" s="112"/>
      <c r="T64" s="105">
        <f>T66</f>
        <v>25000</v>
      </c>
      <c r="U64" s="112"/>
      <c r="V64" s="216">
        <f t="shared" si="3"/>
        <v>100</v>
      </c>
      <c r="W64" s="217"/>
    </row>
    <row r="65" spans="1:23" ht="15.75" customHeight="1" hidden="1">
      <c r="A65" s="138" t="s">
        <v>183</v>
      </c>
      <c r="B65" s="52"/>
      <c r="C65" s="100">
        <v>104</v>
      </c>
      <c r="D65" s="100" t="s">
        <v>103</v>
      </c>
      <c r="E65" s="100" t="s">
        <v>111</v>
      </c>
      <c r="F65" s="102">
        <v>3100000</v>
      </c>
      <c r="G65" s="103" t="s">
        <v>113</v>
      </c>
      <c r="H65" s="101">
        <v>6000</v>
      </c>
      <c r="I65" s="104"/>
      <c r="J65" s="104"/>
      <c r="K65" s="105">
        <v>-6000</v>
      </c>
      <c r="L65" s="106"/>
      <c r="M65" s="107"/>
      <c r="N65" s="108"/>
      <c r="O65" s="106"/>
      <c r="P65" s="105">
        <f t="shared" si="0"/>
        <v>-6000</v>
      </c>
      <c r="Q65" s="106">
        <f t="shared" si="1"/>
        <v>0</v>
      </c>
      <c r="R65" s="105">
        <f t="shared" si="2"/>
        <v>0</v>
      </c>
      <c r="S65" s="112"/>
      <c r="T65" s="105"/>
      <c r="U65" s="112"/>
      <c r="V65" s="216" t="e">
        <f t="shared" si="3"/>
        <v>#DIV/0!</v>
      </c>
      <c r="W65" s="217"/>
    </row>
    <row r="66" spans="1:23" ht="30.75" customHeight="1">
      <c r="A66" s="138" t="s">
        <v>243</v>
      </c>
      <c r="B66" s="52"/>
      <c r="C66" s="100" t="s">
        <v>245</v>
      </c>
      <c r="D66" s="100" t="s">
        <v>103</v>
      </c>
      <c r="E66" s="100" t="s">
        <v>111</v>
      </c>
      <c r="F66" s="102">
        <v>3100000</v>
      </c>
      <c r="G66" s="103" t="s">
        <v>246</v>
      </c>
      <c r="H66" s="101">
        <v>0</v>
      </c>
      <c r="I66" s="104"/>
      <c r="J66" s="104"/>
      <c r="K66" s="105">
        <v>25000</v>
      </c>
      <c r="L66" s="106"/>
      <c r="M66" s="107"/>
      <c r="N66" s="108"/>
      <c r="O66" s="106"/>
      <c r="P66" s="105">
        <f t="shared" si="0"/>
        <v>25000</v>
      </c>
      <c r="Q66" s="106">
        <f t="shared" si="1"/>
        <v>0</v>
      </c>
      <c r="R66" s="105">
        <f t="shared" si="2"/>
        <v>25000</v>
      </c>
      <c r="S66" s="112"/>
      <c r="T66" s="105">
        <v>25000</v>
      </c>
      <c r="U66" s="112"/>
      <c r="V66" s="216">
        <f t="shared" si="3"/>
        <v>100</v>
      </c>
      <c r="W66" s="217"/>
    </row>
    <row r="67" spans="1:23" ht="15.75" customHeight="1">
      <c r="A67" s="137" t="s">
        <v>79</v>
      </c>
      <c r="B67" s="52"/>
      <c r="C67" s="100">
        <v>104</v>
      </c>
      <c r="D67" s="100" t="s">
        <v>103</v>
      </c>
      <c r="E67" s="100" t="s">
        <v>111</v>
      </c>
      <c r="F67" s="102">
        <v>3170000</v>
      </c>
      <c r="G67" s="103"/>
      <c r="H67" s="101">
        <v>1850</v>
      </c>
      <c r="I67" s="104"/>
      <c r="J67" s="104">
        <f>J69</f>
        <v>20247</v>
      </c>
      <c r="K67" s="105">
        <f>K68+K69</f>
        <v>0</v>
      </c>
      <c r="L67" s="106"/>
      <c r="M67" s="107">
        <f>M69</f>
        <v>14</v>
      </c>
      <c r="N67" s="108">
        <v>515</v>
      </c>
      <c r="O67" s="106">
        <v>515</v>
      </c>
      <c r="P67" s="105">
        <f t="shared" si="0"/>
        <v>20776</v>
      </c>
      <c r="Q67" s="106">
        <f t="shared" si="1"/>
        <v>515</v>
      </c>
      <c r="R67" s="105">
        <f>R69</f>
        <v>2378</v>
      </c>
      <c r="S67" s="112">
        <f>I67+Q67</f>
        <v>515</v>
      </c>
      <c r="T67" s="105">
        <f>T69</f>
        <v>2184</v>
      </c>
      <c r="U67" s="112">
        <f>U69</f>
        <v>379</v>
      </c>
      <c r="V67" s="216">
        <f t="shared" si="3"/>
        <v>91.84188393608073</v>
      </c>
      <c r="W67" s="217">
        <f>U67/S67*100</f>
        <v>73.59223300970874</v>
      </c>
    </row>
    <row r="68" spans="1:23" ht="15" customHeight="1" hidden="1">
      <c r="A68" s="138" t="s">
        <v>183</v>
      </c>
      <c r="B68" s="52"/>
      <c r="C68" s="100">
        <v>104</v>
      </c>
      <c r="D68" s="100" t="s">
        <v>103</v>
      </c>
      <c r="E68" s="100" t="s">
        <v>111</v>
      </c>
      <c r="F68" s="102">
        <v>3170000</v>
      </c>
      <c r="G68" s="103" t="s">
        <v>113</v>
      </c>
      <c r="H68" s="101">
        <v>1850</v>
      </c>
      <c r="I68" s="104"/>
      <c r="J68" s="104"/>
      <c r="K68" s="105">
        <v>-1850</v>
      </c>
      <c r="L68" s="106"/>
      <c r="M68" s="107"/>
      <c r="N68" s="108"/>
      <c r="O68" s="106"/>
      <c r="P68" s="105">
        <f t="shared" si="0"/>
        <v>-1850</v>
      </c>
      <c r="Q68" s="106">
        <f t="shared" si="1"/>
        <v>0</v>
      </c>
      <c r="R68" s="105">
        <f t="shared" si="2"/>
        <v>0</v>
      </c>
      <c r="S68" s="112">
        <f>I68+Q68</f>
        <v>0</v>
      </c>
      <c r="T68" s="105"/>
      <c r="U68" s="112"/>
      <c r="V68" s="216" t="e">
        <f t="shared" si="3"/>
        <v>#DIV/0!</v>
      </c>
      <c r="W68" s="217" t="e">
        <f>U68/S68*100</f>
        <v>#DIV/0!</v>
      </c>
    </row>
    <row r="69" spans="1:23" ht="30.75" customHeight="1">
      <c r="A69" s="138" t="s">
        <v>244</v>
      </c>
      <c r="B69" s="52"/>
      <c r="C69" s="100" t="s">
        <v>245</v>
      </c>
      <c r="D69" s="100" t="s">
        <v>103</v>
      </c>
      <c r="E69" s="100" t="s">
        <v>111</v>
      </c>
      <c r="F69" s="102">
        <v>3170000</v>
      </c>
      <c r="G69" s="103" t="s">
        <v>247</v>
      </c>
      <c r="H69" s="101">
        <v>0</v>
      </c>
      <c r="I69" s="104"/>
      <c r="J69" s="104">
        <v>20247</v>
      </c>
      <c r="K69" s="105">
        <v>1850</v>
      </c>
      <c r="L69" s="106"/>
      <c r="M69" s="107">
        <v>14</v>
      </c>
      <c r="N69" s="108">
        <v>515</v>
      </c>
      <c r="O69" s="106">
        <v>515</v>
      </c>
      <c r="P69" s="105">
        <f t="shared" si="0"/>
        <v>22626</v>
      </c>
      <c r="Q69" s="106">
        <f t="shared" si="1"/>
        <v>515</v>
      </c>
      <c r="R69" s="105">
        <v>2378</v>
      </c>
      <c r="S69" s="112">
        <f>I69+Q69</f>
        <v>515</v>
      </c>
      <c r="T69" s="105">
        <v>2184</v>
      </c>
      <c r="U69" s="112">
        <v>379</v>
      </c>
      <c r="V69" s="216">
        <f t="shared" si="3"/>
        <v>91.84188393608073</v>
      </c>
      <c r="W69" s="217">
        <f>U69/S69*100</f>
        <v>73.59223300970874</v>
      </c>
    </row>
    <row r="70" spans="1:23" ht="11.25" customHeight="1">
      <c r="A70" s="138"/>
      <c r="B70" s="52"/>
      <c r="C70" s="100"/>
      <c r="D70" s="100"/>
      <c r="E70" s="100"/>
      <c r="F70" s="102"/>
      <c r="G70" s="103"/>
      <c r="H70" s="101"/>
      <c r="I70" s="104"/>
      <c r="J70" s="104"/>
      <c r="K70" s="105"/>
      <c r="L70" s="106"/>
      <c r="M70" s="107"/>
      <c r="N70" s="108"/>
      <c r="O70" s="106"/>
      <c r="P70" s="105"/>
      <c r="Q70" s="106"/>
      <c r="R70" s="105"/>
      <c r="S70" s="112"/>
      <c r="T70" s="105"/>
      <c r="U70" s="112"/>
      <c r="V70" s="216"/>
      <c r="W70" s="217"/>
    </row>
    <row r="71" spans="1:23" ht="14.25" customHeight="1">
      <c r="A71" s="56" t="s">
        <v>116</v>
      </c>
      <c r="B71" s="52"/>
      <c r="C71" s="100">
        <v>104</v>
      </c>
      <c r="D71" s="100" t="s">
        <v>103</v>
      </c>
      <c r="E71" s="100" t="s">
        <v>109</v>
      </c>
      <c r="F71" s="102"/>
      <c r="G71" s="111"/>
      <c r="H71" s="101">
        <v>400</v>
      </c>
      <c r="I71" s="104"/>
      <c r="J71" s="104"/>
      <c r="K71" s="105">
        <f>K72</f>
        <v>0</v>
      </c>
      <c r="L71" s="106"/>
      <c r="M71" s="107"/>
      <c r="N71" s="108"/>
      <c r="O71" s="106"/>
      <c r="P71" s="105">
        <f t="shared" si="0"/>
        <v>0</v>
      </c>
      <c r="Q71" s="106">
        <f t="shared" si="1"/>
        <v>0</v>
      </c>
      <c r="R71" s="105">
        <f t="shared" si="2"/>
        <v>400</v>
      </c>
      <c r="S71" s="112"/>
      <c r="T71" s="105">
        <f>T72</f>
        <v>400</v>
      </c>
      <c r="U71" s="112"/>
      <c r="V71" s="216">
        <f t="shared" si="3"/>
        <v>100</v>
      </c>
      <c r="W71" s="217"/>
    </row>
    <row r="72" spans="1:23" ht="15.75" customHeight="1">
      <c r="A72" s="144" t="s">
        <v>81</v>
      </c>
      <c r="B72" s="52"/>
      <c r="C72" s="100">
        <v>104</v>
      </c>
      <c r="D72" s="100" t="s">
        <v>103</v>
      </c>
      <c r="E72" s="100" t="s">
        <v>109</v>
      </c>
      <c r="F72" s="102">
        <v>3300000</v>
      </c>
      <c r="G72" s="111"/>
      <c r="H72" s="101">
        <v>400</v>
      </c>
      <c r="I72" s="104"/>
      <c r="J72" s="104"/>
      <c r="K72" s="105">
        <f>K73+K74</f>
        <v>0</v>
      </c>
      <c r="L72" s="106"/>
      <c r="M72" s="107"/>
      <c r="N72" s="108"/>
      <c r="O72" s="106"/>
      <c r="P72" s="105">
        <f t="shared" si="0"/>
        <v>0</v>
      </c>
      <c r="Q72" s="106">
        <f t="shared" si="1"/>
        <v>0</v>
      </c>
      <c r="R72" s="105">
        <f t="shared" si="2"/>
        <v>400</v>
      </c>
      <c r="S72" s="112"/>
      <c r="T72" s="105">
        <f>T74</f>
        <v>400</v>
      </c>
      <c r="U72" s="112"/>
      <c r="V72" s="216">
        <f t="shared" si="3"/>
        <v>100</v>
      </c>
      <c r="W72" s="217"/>
    </row>
    <row r="73" spans="1:23" ht="15.75" customHeight="1" hidden="1">
      <c r="A73" s="140" t="s">
        <v>183</v>
      </c>
      <c r="B73" s="52"/>
      <c r="C73" s="100">
        <v>104</v>
      </c>
      <c r="D73" s="100" t="s">
        <v>103</v>
      </c>
      <c r="E73" s="100" t="s">
        <v>109</v>
      </c>
      <c r="F73" s="102">
        <v>3300000</v>
      </c>
      <c r="G73" s="103" t="s">
        <v>113</v>
      </c>
      <c r="H73" s="101">
        <v>400</v>
      </c>
      <c r="I73" s="104"/>
      <c r="J73" s="104"/>
      <c r="K73" s="105">
        <v>-400</v>
      </c>
      <c r="L73" s="106"/>
      <c r="M73" s="107"/>
      <c r="N73" s="108"/>
      <c r="O73" s="106"/>
      <c r="P73" s="105">
        <f t="shared" si="0"/>
        <v>-400</v>
      </c>
      <c r="Q73" s="106">
        <f t="shared" si="1"/>
        <v>0</v>
      </c>
      <c r="R73" s="105">
        <f t="shared" si="2"/>
        <v>0</v>
      </c>
      <c r="S73" s="112"/>
      <c r="T73" s="105"/>
      <c r="U73" s="112"/>
      <c r="V73" s="216" t="e">
        <f t="shared" si="3"/>
        <v>#DIV/0!</v>
      </c>
      <c r="W73" s="217"/>
    </row>
    <row r="74" spans="1:23" ht="30.75" customHeight="1">
      <c r="A74" s="140" t="s">
        <v>248</v>
      </c>
      <c r="B74" s="52"/>
      <c r="C74" s="100" t="s">
        <v>245</v>
      </c>
      <c r="D74" s="100" t="s">
        <v>103</v>
      </c>
      <c r="E74" s="100" t="s">
        <v>109</v>
      </c>
      <c r="F74" s="102">
        <v>3300000</v>
      </c>
      <c r="G74" s="103" t="s">
        <v>249</v>
      </c>
      <c r="H74" s="101">
        <v>0</v>
      </c>
      <c r="I74" s="104"/>
      <c r="J74" s="104"/>
      <c r="K74" s="105">
        <v>400</v>
      </c>
      <c r="L74" s="106"/>
      <c r="M74" s="107"/>
      <c r="N74" s="108"/>
      <c r="O74" s="106"/>
      <c r="P74" s="105">
        <f t="shared" si="0"/>
        <v>400</v>
      </c>
      <c r="Q74" s="106">
        <f t="shared" si="1"/>
        <v>0</v>
      </c>
      <c r="R74" s="105">
        <f t="shared" si="2"/>
        <v>400</v>
      </c>
      <c r="S74" s="112"/>
      <c r="T74" s="105">
        <v>400</v>
      </c>
      <c r="U74" s="112"/>
      <c r="V74" s="216">
        <f t="shared" si="3"/>
        <v>100</v>
      </c>
      <c r="W74" s="217"/>
    </row>
    <row r="75" spans="1:23" ht="12" customHeight="1">
      <c r="A75" s="140"/>
      <c r="B75" s="52"/>
      <c r="C75" s="100"/>
      <c r="D75" s="100"/>
      <c r="E75" s="100"/>
      <c r="F75" s="102"/>
      <c r="G75" s="103"/>
      <c r="H75" s="101"/>
      <c r="I75" s="104"/>
      <c r="J75" s="104"/>
      <c r="K75" s="105"/>
      <c r="L75" s="106"/>
      <c r="M75" s="107"/>
      <c r="N75" s="108"/>
      <c r="O75" s="106"/>
      <c r="P75" s="105"/>
      <c r="Q75" s="106"/>
      <c r="R75" s="105"/>
      <c r="S75" s="112"/>
      <c r="T75" s="105"/>
      <c r="U75" s="112"/>
      <c r="V75" s="216"/>
      <c r="W75" s="217"/>
    </row>
    <row r="76" spans="1:23" ht="25.5" customHeight="1" hidden="1">
      <c r="A76" s="42" t="s">
        <v>17</v>
      </c>
      <c r="B76" s="52"/>
      <c r="C76" s="97">
        <v>104</v>
      </c>
      <c r="D76" s="97" t="s">
        <v>102</v>
      </c>
      <c r="E76" s="97"/>
      <c r="F76" s="109"/>
      <c r="G76" s="110"/>
      <c r="H76" s="98">
        <v>19000</v>
      </c>
      <c r="I76" s="113"/>
      <c r="J76" s="113"/>
      <c r="K76" s="99">
        <f>K77</f>
        <v>-19000</v>
      </c>
      <c r="L76" s="115"/>
      <c r="M76" s="178"/>
      <c r="N76" s="114"/>
      <c r="O76" s="115"/>
      <c r="P76" s="99">
        <f t="shared" si="0"/>
        <v>-19000</v>
      </c>
      <c r="Q76" s="115">
        <f t="shared" si="1"/>
        <v>0</v>
      </c>
      <c r="R76" s="99">
        <f t="shared" si="2"/>
        <v>0</v>
      </c>
      <c r="S76" s="179">
        <f>I76+Q76</f>
        <v>0</v>
      </c>
      <c r="T76" s="105"/>
      <c r="U76" s="112"/>
      <c r="V76" s="216" t="e">
        <f t="shared" si="3"/>
        <v>#DIV/0!</v>
      </c>
      <c r="W76" s="217" t="e">
        <f aca="true" t="shared" si="5" ref="W76:W85">U76/S76*100</f>
        <v>#DIV/0!</v>
      </c>
    </row>
    <row r="77" spans="1:23" ht="36.75" customHeight="1" hidden="1">
      <c r="A77" s="40" t="s">
        <v>18</v>
      </c>
      <c r="B77" s="52"/>
      <c r="C77" s="100">
        <v>104</v>
      </c>
      <c r="D77" s="100" t="s">
        <v>102</v>
      </c>
      <c r="E77" s="100" t="s">
        <v>109</v>
      </c>
      <c r="F77" s="102"/>
      <c r="G77" s="103"/>
      <c r="H77" s="101">
        <v>19000</v>
      </c>
      <c r="I77" s="104"/>
      <c r="J77" s="104"/>
      <c r="K77" s="105">
        <f>K78</f>
        <v>-19000</v>
      </c>
      <c r="L77" s="106"/>
      <c r="M77" s="107"/>
      <c r="N77" s="108"/>
      <c r="O77" s="106"/>
      <c r="P77" s="105">
        <f t="shared" si="0"/>
        <v>-19000</v>
      </c>
      <c r="Q77" s="106">
        <f t="shared" si="1"/>
        <v>0</v>
      </c>
      <c r="R77" s="105">
        <f t="shared" si="2"/>
        <v>0</v>
      </c>
      <c r="S77" s="112">
        <f>I77+Q77</f>
        <v>0</v>
      </c>
      <c r="T77" s="105"/>
      <c r="U77" s="112"/>
      <c r="V77" s="216" t="e">
        <f t="shared" si="3"/>
        <v>#DIV/0!</v>
      </c>
      <c r="W77" s="217" t="e">
        <f t="shared" si="5"/>
        <v>#DIV/0!</v>
      </c>
    </row>
    <row r="78" spans="1:23" ht="32.25" customHeight="1" hidden="1">
      <c r="A78" s="43" t="s">
        <v>74</v>
      </c>
      <c r="B78" s="52"/>
      <c r="C78" s="100">
        <v>104</v>
      </c>
      <c r="D78" s="100" t="s">
        <v>102</v>
      </c>
      <c r="E78" s="100" t="s">
        <v>109</v>
      </c>
      <c r="F78" s="102">
        <v>2180000</v>
      </c>
      <c r="G78" s="103"/>
      <c r="H78" s="101">
        <v>19000</v>
      </c>
      <c r="I78" s="104"/>
      <c r="J78" s="104"/>
      <c r="K78" s="105">
        <f>K79</f>
        <v>-19000</v>
      </c>
      <c r="L78" s="106"/>
      <c r="M78" s="107"/>
      <c r="N78" s="108"/>
      <c r="O78" s="106"/>
      <c r="P78" s="105">
        <f t="shared" si="0"/>
        <v>-19000</v>
      </c>
      <c r="Q78" s="106">
        <f t="shared" si="1"/>
        <v>0</v>
      </c>
      <c r="R78" s="105">
        <f t="shared" si="2"/>
        <v>0</v>
      </c>
      <c r="S78" s="112">
        <f>I78+Q78</f>
        <v>0</v>
      </c>
      <c r="T78" s="105"/>
      <c r="U78" s="112"/>
      <c r="V78" s="216" t="e">
        <f t="shared" si="3"/>
        <v>#DIV/0!</v>
      </c>
      <c r="W78" s="217" t="e">
        <f t="shared" si="5"/>
        <v>#DIV/0!</v>
      </c>
    </row>
    <row r="79" spans="1:23" ht="33" customHeight="1" hidden="1">
      <c r="A79" s="39" t="s">
        <v>182</v>
      </c>
      <c r="B79" s="52"/>
      <c r="C79" s="100">
        <v>104</v>
      </c>
      <c r="D79" s="100" t="s">
        <v>102</v>
      </c>
      <c r="E79" s="100" t="s">
        <v>109</v>
      </c>
      <c r="F79" s="102">
        <v>2180000</v>
      </c>
      <c r="G79" s="103" t="s">
        <v>75</v>
      </c>
      <c r="H79" s="101">
        <v>19000</v>
      </c>
      <c r="I79" s="104"/>
      <c r="J79" s="104"/>
      <c r="K79" s="105">
        <v>-19000</v>
      </c>
      <c r="L79" s="106"/>
      <c r="M79" s="107"/>
      <c r="N79" s="108"/>
      <c r="O79" s="106"/>
      <c r="P79" s="105">
        <f t="shared" si="0"/>
        <v>-19000</v>
      </c>
      <c r="Q79" s="106">
        <f t="shared" si="1"/>
        <v>0</v>
      </c>
      <c r="R79" s="105">
        <f t="shared" si="2"/>
        <v>0</v>
      </c>
      <c r="S79" s="112">
        <f>I79+Q79</f>
        <v>0</v>
      </c>
      <c r="T79" s="105"/>
      <c r="U79" s="112"/>
      <c r="V79" s="216" t="e">
        <f t="shared" si="3"/>
        <v>#DIV/0!</v>
      </c>
      <c r="W79" s="217" t="e">
        <f t="shared" si="5"/>
        <v>#DIV/0!</v>
      </c>
    </row>
    <row r="80" spans="1:23" ht="12.75" customHeight="1" hidden="1">
      <c r="A80" s="57" t="s">
        <v>143</v>
      </c>
      <c r="B80" s="58"/>
      <c r="C80" s="100"/>
      <c r="D80" s="100"/>
      <c r="E80" s="100"/>
      <c r="F80" s="102"/>
      <c r="G80" s="103"/>
      <c r="H80" s="101">
        <v>19000</v>
      </c>
      <c r="I80" s="104"/>
      <c r="J80" s="104"/>
      <c r="K80" s="105">
        <v>-19000</v>
      </c>
      <c r="L80" s="106"/>
      <c r="M80" s="107"/>
      <c r="N80" s="108"/>
      <c r="O80" s="106"/>
      <c r="P80" s="105">
        <f t="shared" si="0"/>
        <v>-19000</v>
      </c>
      <c r="Q80" s="106">
        <f t="shared" si="1"/>
        <v>0</v>
      </c>
      <c r="R80" s="105">
        <f t="shared" si="2"/>
        <v>0</v>
      </c>
      <c r="S80" s="112">
        <f>I80+Q80</f>
        <v>0</v>
      </c>
      <c r="T80" s="105"/>
      <c r="U80" s="112"/>
      <c r="V80" s="216" t="e">
        <f aca="true" t="shared" si="6" ref="V80:V143">T80/R80*100</f>
        <v>#DIV/0!</v>
      </c>
      <c r="W80" s="217" t="e">
        <f t="shared" si="5"/>
        <v>#DIV/0!</v>
      </c>
    </row>
    <row r="81" spans="1:23" ht="12.75" customHeight="1" hidden="1">
      <c r="A81" s="57"/>
      <c r="B81" s="58"/>
      <c r="C81" s="100"/>
      <c r="D81" s="100"/>
      <c r="E81" s="100"/>
      <c r="F81" s="102"/>
      <c r="G81" s="103"/>
      <c r="H81" s="101"/>
      <c r="I81" s="104"/>
      <c r="J81" s="104"/>
      <c r="K81" s="105"/>
      <c r="L81" s="106"/>
      <c r="M81" s="107"/>
      <c r="N81" s="108"/>
      <c r="O81" s="106"/>
      <c r="P81" s="105"/>
      <c r="Q81" s="106"/>
      <c r="R81" s="105"/>
      <c r="S81" s="112"/>
      <c r="T81" s="105"/>
      <c r="U81" s="112"/>
      <c r="V81" s="216" t="e">
        <f t="shared" si="6"/>
        <v>#DIV/0!</v>
      </c>
      <c r="W81" s="217" t="e">
        <f t="shared" si="5"/>
        <v>#DIV/0!</v>
      </c>
    </row>
    <row r="82" spans="1:23" ht="24.75" customHeight="1">
      <c r="A82" s="42" t="s">
        <v>1</v>
      </c>
      <c r="B82" s="58"/>
      <c r="C82" s="97" t="s">
        <v>245</v>
      </c>
      <c r="D82" s="97" t="s">
        <v>112</v>
      </c>
      <c r="E82" s="97"/>
      <c r="F82" s="109"/>
      <c r="G82" s="110"/>
      <c r="H82" s="98"/>
      <c r="I82" s="113"/>
      <c r="J82" s="113"/>
      <c r="K82" s="99"/>
      <c r="L82" s="115"/>
      <c r="M82" s="178"/>
      <c r="N82" s="114">
        <f aca="true" t="shared" si="7" ref="N82:O84">N83</f>
        <v>445</v>
      </c>
      <c r="O82" s="115">
        <f t="shared" si="7"/>
        <v>445</v>
      </c>
      <c r="P82" s="99">
        <f t="shared" si="0"/>
        <v>445</v>
      </c>
      <c r="Q82" s="115">
        <f t="shared" si="1"/>
        <v>445</v>
      </c>
      <c r="R82" s="99">
        <f t="shared" si="2"/>
        <v>445</v>
      </c>
      <c r="S82" s="179">
        <f>I82+Q82</f>
        <v>445</v>
      </c>
      <c r="T82" s="99">
        <f aca="true" t="shared" si="8" ref="T82:U84">T83</f>
        <v>120</v>
      </c>
      <c r="U82" s="179">
        <f t="shared" si="8"/>
        <v>120</v>
      </c>
      <c r="V82" s="214">
        <f t="shared" si="6"/>
        <v>26.96629213483146</v>
      </c>
      <c r="W82" s="215">
        <f t="shared" si="5"/>
        <v>26.96629213483146</v>
      </c>
    </row>
    <row r="83" spans="1:23" ht="14.25" customHeight="1">
      <c r="A83" s="40" t="s">
        <v>5</v>
      </c>
      <c r="B83" s="58"/>
      <c r="C83" s="100" t="s">
        <v>245</v>
      </c>
      <c r="D83" s="100" t="s">
        <v>112</v>
      </c>
      <c r="E83" s="100" t="s">
        <v>101</v>
      </c>
      <c r="F83" s="102"/>
      <c r="G83" s="103"/>
      <c r="H83" s="101"/>
      <c r="I83" s="104"/>
      <c r="J83" s="104"/>
      <c r="K83" s="105"/>
      <c r="L83" s="106"/>
      <c r="M83" s="107"/>
      <c r="N83" s="108">
        <f t="shared" si="7"/>
        <v>445</v>
      </c>
      <c r="O83" s="106">
        <f t="shared" si="7"/>
        <v>445</v>
      </c>
      <c r="P83" s="105">
        <f t="shared" si="0"/>
        <v>445</v>
      </c>
      <c r="Q83" s="106">
        <f t="shared" si="1"/>
        <v>445</v>
      </c>
      <c r="R83" s="105">
        <f t="shared" si="2"/>
        <v>445</v>
      </c>
      <c r="S83" s="112">
        <f>I83+Q83</f>
        <v>445</v>
      </c>
      <c r="T83" s="105">
        <f t="shared" si="8"/>
        <v>120</v>
      </c>
      <c r="U83" s="112">
        <f t="shared" si="8"/>
        <v>120</v>
      </c>
      <c r="V83" s="216">
        <f t="shared" si="6"/>
        <v>26.96629213483146</v>
      </c>
      <c r="W83" s="217">
        <f t="shared" si="5"/>
        <v>26.96629213483146</v>
      </c>
    </row>
    <row r="84" spans="1:23" ht="15" customHeight="1">
      <c r="A84" s="137" t="s">
        <v>91</v>
      </c>
      <c r="B84" s="58"/>
      <c r="C84" s="100" t="s">
        <v>245</v>
      </c>
      <c r="D84" s="100" t="s">
        <v>112</v>
      </c>
      <c r="E84" s="100" t="s">
        <v>101</v>
      </c>
      <c r="F84" s="102">
        <v>3510000</v>
      </c>
      <c r="G84" s="103"/>
      <c r="H84" s="101"/>
      <c r="I84" s="104"/>
      <c r="J84" s="104"/>
      <c r="K84" s="105"/>
      <c r="L84" s="106"/>
      <c r="M84" s="107"/>
      <c r="N84" s="108">
        <f t="shared" si="7"/>
        <v>445</v>
      </c>
      <c r="O84" s="106">
        <f t="shared" si="7"/>
        <v>445</v>
      </c>
      <c r="P84" s="105">
        <f t="shared" si="0"/>
        <v>445</v>
      </c>
      <c r="Q84" s="106">
        <f t="shared" si="1"/>
        <v>445</v>
      </c>
      <c r="R84" s="105">
        <f t="shared" si="2"/>
        <v>445</v>
      </c>
      <c r="S84" s="112">
        <f>I84+Q84</f>
        <v>445</v>
      </c>
      <c r="T84" s="105">
        <f t="shared" si="8"/>
        <v>120</v>
      </c>
      <c r="U84" s="112">
        <f t="shared" si="8"/>
        <v>120</v>
      </c>
      <c r="V84" s="216">
        <f t="shared" si="6"/>
        <v>26.96629213483146</v>
      </c>
      <c r="W84" s="217">
        <f t="shared" si="5"/>
        <v>26.96629213483146</v>
      </c>
    </row>
    <row r="85" spans="1:23" ht="30.75" customHeight="1">
      <c r="A85" s="138" t="s">
        <v>93</v>
      </c>
      <c r="B85" s="58"/>
      <c r="C85" s="100" t="s">
        <v>245</v>
      </c>
      <c r="D85" s="100" t="s">
        <v>112</v>
      </c>
      <c r="E85" s="100" t="s">
        <v>101</v>
      </c>
      <c r="F85" s="102">
        <v>3510000</v>
      </c>
      <c r="G85" s="103" t="s">
        <v>76</v>
      </c>
      <c r="H85" s="101"/>
      <c r="I85" s="104"/>
      <c r="J85" s="104"/>
      <c r="K85" s="105"/>
      <c r="L85" s="106"/>
      <c r="M85" s="107"/>
      <c r="N85" s="108">
        <v>445</v>
      </c>
      <c r="O85" s="106">
        <v>445</v>
      </c>
      <c r="P85" s="105">
        <f t="shared" si="0"/>
        <v>445</v>
      </c>
      <c r="Q85" s="106">
        <f t="shared" si="1"/>
        <v>445</v>
      </c>
      <c r="R85" s="105">
        <f t="shared" si="2"/>
        <v>445</v>
      </c>
      <c r="S85" s="112">
        <f>I85+Q85</f>
        <v>445</v>
      </c>
      <c r="T85" s="105">
        <v>120</v>
      </c>
      <c r="U85" s="112">
        <v>120</v>
      </c>
      <c r="V85" s="216">
        <f t="shared" si="6"/>
        <v>26.96629213483146</v>
      </c>
      <c r="W85" s="217">
        <f t="shared" si="5"/>
        <v>26.96629213483146</v>
      </c>
    </row>
    <row r="86" spans="1:23" ht="11.25" customHeight="1">
      <c r="A86" s="138"/>
      <c r="B86" s="58"/>
      <c r="C86" s="100"/>
      <c r="D86" s="100"/>
      <c r="E86" s="100"/>
      <c r="F86" s="102"/>
      <c r="G86" s="103"/>
      <c r="H86" s="101"/>
      <c r="I86" s="104"/>
      <c r="J86" s="104"/>
      <c r="K86" s="105"/>
      <c r="L86" s="106"/>
      <c r="M86" s="107"/>
      <c r="N86" s="108"/>
      <c r="O86" s="106"/>
      <c r="P86" s="105"/>
      <c r="Q86" s="106"/>
      <c r="R86" s="105"/>
      <c r="S86" s="112"/>
      <c r="T86" s="105"/>
      <c r="U86" s="112"/>
      <c r="V86" s="216"/>
      <c r="W86" s="217"/>
    </row>
    <row r="87" spans="1:23" ht="14.25" customHeight="1">
      <c r="A87" s="42" t="s">
        <v>7</v>
      </c>
      <c r="B87" s="58"/>
      <c r="C87" s="97" t="s">
        <v>245</v>
      </c>
      <c r="D87" s="97" t="s">
        <v>110</v>
      </c>
      <c r="E87" s="97"/>
      <c r="F87" s="109"/>
      <c r="G87" s="110"/>
      <c r="H87" s="98"/>
      <c r="I87" s="113"/>
      <c r="J87" s="113"/>
      <c r="K87" s="99"/>
      <c r="L87" s="115"/>
      <c r="M87" s="178"/>
      <c r="N87" s="114"/>
      <c r="O87" s="115"/>
      <c r="P87" s="99"/>
      <c r="Q87" s="115"/>
      <c r="R87" s="99">
        <f>R88</f>
        <v>20247</v>
      </c>
      <c r="S87" s="179"/>
      <c r="T87" s="99">
        <f>T88</f>
        <v>17896</v>
      </c>
      <c r="U87" s="179"/>
      <c r="V87" s="214">
        <f t="shared" si="6"/>
        <v>88.38840322023016</v>
      </c>
      <c r="W87" s="217"/>
    </row>
    <row r="88" spans="1:23" ht="24.75" customHeight="1">
      <c r="A88" s="40" t="s">
        <v>29</v>
      </c>
      <c r="B88" s="58"/>
      <c r="C88" s="100" t="s">
        <v>245</v>
      </c>
      <c r="D88" s="100" t="s">
        <v>110</v>
      </c>
      <c r="E88" s="100" t="s">
        <v>104</v>
      </c>
      <c r="F88" s="102"/>
      <c r="G88" s="103"/>
      <c r="H88" s="101"/>
      <c r="I88" s="104"/>
      <c r="J88" s="104"/>
      <c r="K88" s="105"/>
      <c r="L88" s="106"/>
      <c r="M88" s="107"/>
      <c r="N88" s="108"/>
      <c r="O88" s="106"/>
      <c r="P88" s="105"/>
      <c r="Q88" s="106"/>
      <c r="R88" s="105">
        <f>R89</f>
        <v>20247</v>
      </c>
      <c r="S88" s="112"/>
      <c r="T88" s="105">
        <f>T89</f>
        <v>17896</v>
      </c>
      <c r="U88" s="112"/>
      <c r="V88" s="216">
        <f t="shared" si="6"/>
        <v>88.38840322023016</v>
      </c>
      <c r="W88" s="217"/>
    </row>
    <row r="89" spans="1:23" ht="30.75" customHeight="1">
      <c r="A89" s="139" t="s">
        <v>269</v>
      </c>
      <c r="B89" s="58"/>
      <c r="C89" s="100" t="s">
        <v>245</v>
      </c>
      <c r="D89" s="100" t="s">
        <v>110</v>
      </c>
      <c r="E89" s="100" t="s">
        <v>104</v>
      </c>
      <c r="F89" s="102">
        <v>5140000</v>
      </c>
      <c r="G89" s="103"/>
      <c r="H89" s="101"/>
      <c r="I89" s="104"/>
      <c r="J89" s="104"/>
      <c r="K89" s="105"/>
      <c r="L89" s="106"/>
      <c r="M89" s="107"/>
      <c r="N89" s="108"/>
      <c r="O89" s="106"/>
      <c r="P89" s="105"/>
      <c r="Q89" s="106"/>
      <c r="R89" s="105">
        <f>R90</f>
        <v>20247</v>
      </c>
      <c r="S89" s="112"/>
      <c r="T89" s="105">
        <f>T90</f>
        <v>17896</v>
      </c>
      <c r="U89" s="112"/>
      <c r="V89" s="216">
        <f t="shared" si="6"/>
        <v>88.38840322023016</v>
      </c>
      <c r="W89" s="217"/>
    </row>
    <row r="90" spans="1:23" ht="15" customHeight="1">
      <c r="A90" s="140" t="s">
        <v>185</v>
      </c>
      <c r="B90" s="58"/>
      <c r="C90" s="100" t="s">
        <v>245</v>
      </c>
      <c r="D90" s="100" t="s">
        <v>110</v>
      </c>
      <c r="E90" s="100" t="s">
        <v>104</v>
      </c>
      <c r="F90" s="102">
        <v>5140000</v>
      </c>
      <c r="G90" s="103" t="s">
        <v>61</v>
      </c>
      <c r="H90" s="101"/>
      <c r="I90" s="104"/>
      <c r="J90" s="104"/>
      <c r="K90" s="105"/>
      <c r="L90" s="106"/>
      <c r="M90" s="107"/>
      <c r="N90" s="108"/>
      <c r="O90" s="106"/>
      <c r="P90" s="105"/>
      <c r="Q90" s="106"/>
      <c r="R90" s="105">
        <v>20247</v>
      </c>
      <c r="S90" s="112"/>
      <c r="T90" s="105">
        <v>17896</v>
      </c>
      <c r="U90" s="112"/>
      <c r="V90" s="216">
        <f t="shared" si="6"/>
        <v>88.38840322023016</v>
      </c>
      <c r="W90" s="217"/>
    </row>
    <row r="91" spans="1:23" ht="12" customHeight="1">
      <c r="A91" s="145"/>
      <c r="B91" s="52"/>
      <c r="C91" s="100"/>
      <c r="D91" s="100"/>
      <c r="E91" s="100"/>
      <c r="F91" s="102"/>
      <c r="G91" s="103"/>
      <c r="H91" s="101"/>
      <c r="I91" s="104"/>
      <c r="J91" s="104"/>
      <c r="K91" s="105"/>
      <c r="L91" s="106"/>
      <c r="M91" s="107"/>
      <c r="N91" s="108"/>
      <c r="O91" s="106"/>
      <c r="P91" s="105"/>
      <c r="Q91" s="106"/>
      <c r="R91" s="105"/>
      <c r="S91" s="112"/>
      <c r="T91" s="105"/>
      <c r="U91" s="112"/>
      <c r="V91" s="216"/>
      <c r="W91" s="217"/>
    </row>
    <row r="92" spans="1:23" ht="24" customHeight="1">
      <c r="A92" s="173" t="s">
        <v>123</v>
      </c>
      <c r="B92" s="52"/>
      <c r="C92" s="97">
        <v>801</v>
      </c>
      <c r="D92" s="97"/>
      <c r="E92" s="97"/>
      <c r="F92" s="109"/>
      <c r="G92" s="110"/>
      <c r="H92" s="98">
        <f>H93+H98</f>
        <v>6065</v>
      </c>
      <c r="I92" s="104"/>
      <c r="J92" s="104"/>
      <c r="K92" s="105"/>
      <c r="L92" s="106"/>
      <c r="M92" s="107"/>
      <c r="N92" s="114">
        <f>N93+N98+N112</f>
        <v>667</v>
      </c>
      <c r="O92" s="106">
        <f>O112</f>
        <v>4</v>
      </c>
      <c r="P92" s="99">
        <f t="shared" si="0"/>
        <v>667</v>
      </c>
      <c r="Q92" s="115">
        <f t="shared" si="1"/>
        <v>4</v>
      </c>
      <c r="R92" s="99">
        <f>R93+R98+R107+R112</f>
        <v>6952</v>
      </c>
      <c r="S92" s="179">
        <f>S107+S112</f>
        <v>11</v>
      </c>
      <c r="T92" s="99">
        <f>T93+T98+T107+T112</f>
        <v>6952</v>
      </c>
      <c r="U92" s="179">
        <f>U107+U112</f>
        <v>11</v>
      </c>
      <c r="V92" s="214">
        <f t="shared" si="6"/>
        <v>100</v>
      </c>
      <c r="W92" s="215">
        <f>U92/S92*100</f>
        <v>100</v>
      </c>
    </row>
    <row r="93" spans="1:23" ht="24" customHeight="1">
      <c r="A93" s="42" t="s">
        <v>229</v>
      </c>
      <c r="B93" s="52"/>
      <c r="C93" s="97">
        <v>801</v>
      </c>
      <c r="D93" s="97" t="s">
        <v>102</v>
      </c>
      <c r="E93" s="97"/>
      <c r="F93" s="109"/>
      <c r="G93" s="110"/>
      <c r="H93" s="98">
        <v>15</v>
      </c>
      <c r="I93" s="113"/>
      <c r="J93" s="104"/>
      <c r="K93" s="105"/>
      <c r="L93" s="106"/>
      <c r="M93" s="107"/>
      <c r="N93" s="108"/>
      <c r="O93" s="106"/>
      <c r="P93" s="99">
        <f t="shared" si="0"/>
        <v>0</v>
      </c>
      <c r="Q93" s="115">
        <f t="shared" si="1"/>
        <v>0</v>
      </c>
      <c r="R93" s="99">
        <f t="shared" si="2"/>
        <v>15</v>
      </c>
      <c r="S93" s="179"/>
      <c r="T93" s="99">
        <f>T94</f>
        <v>15</v>
      </c>
      <c r="U93" s="179"/>
      <c r="V93" s="214">
        <f t="shared" si="6"/>
        <v>100</v>
      </c>
      <c r="W93" s="217"/>
    </row>
    <row r="94" spans="1:23" ht="47.25" customHeight="1">
      <c r="A94" s="40" t="s">
        <v>18</v>
      </c>
      <c r="B94" s="52"/>
      <c r="C94" s="100">
        <v>801</v>
      </c>
      <c r="D94" s="100" t="s">
        <v>102</v>
      </c>
      <c r="E94" s="100" t="s">
        <v>109</v>
      </c>
      <c r="F94" s="102"/>
      <c r="G94" s="103"/>
      <c r="H94" s="101">
        <v>15</v>
      </c>
      <c r="I94" s="104"/>
      <c r="J94" s="104"/>
      <c r="K94" s="105"/>
      <c r="L94" s="106"/>
      <c r="M94" s="107"/>
      <c r="N94" s="108"/>
      <c r="O94" s="106"/>
      <c r="P94" s="105">
        <f t="shared" si="0"/>
        <v>0</v>
      </c>
      <c r="Q94" s="106">
        <f t="shared" si="1"/>
        <v>0</v>
      </c>
      <c r="R94" s="105">
        <f t="shared" si="2"/>
        <v>15</v>
      </c>
      <c r="S94" s="112"/>
      <c r="T94" s="105">
        <f>T95</f>
        <v>15</v>
      </c>
      <c r="U94" s="112"/>
      <c r="V94" s="216">
        <f t="shared" si="6"/>
        <v>100</v>
      </c>
      <c r="W94" s="217"/>
    </row>
    <row r="95" spans="1:23" ht="15.75" customHeight="1">
      <c r="A95" s="139" t="s">
        <v>149</v>
      </c>
      <c r="B95" s="52"/>
      <c r="C95" s="100">
        <v>801</v>
      </c>
      <c r="D95" s="100" t="s">
        <v>102</v>
      </c>
      <c r="E95" s="100" t="s">
        <v>109</v>
      </c>
      <c r="F95" s="102">
        <v>5230000</v>
      </c>
      <c r="G95" s="103"/>
      <c r="H95" s="101">
        <v>15</v>
      </c>
      <c r="I95" s="104"/>
      <c r="J95" s="104"/>
      <c r="K95" s="105"/>
      <c r="L95" s="106"/>
      <c r="M95" s="107"/>
      <c r="N95" s="108"/>
      <c r="O95" s="106"/>
      <c r="P95" s="105">
        <f t="shared" si="0"/>
        <v>0</v>
      </c>
      <c r="Q95" s="106">
        <f t="shared" si="1"/>
        <v>0</v>
      </c>
      <c r="R95" s="105">
        <f t="shared" si="2"/>
        <v>15</v>
      </c>
      <c r="S95" s="112"/>
      <c r="T95" s="105">
        <f>T96</f>
        <v>15</v>
      </c>
      <c r="U95" s="112"/>
      <c r="V95" s="216">
        <f t="shared" si="6"/>
        <v>100</v>
      </c>
      <c r="W95" s="217"/>
    </row>
    <row r="96" spans="1:23" ht="60.75" customHeight="1">
      <c r="A96" s="140" t="s">
        <v>209</v>
      </c>
      <c r="B96" s="52"/>
      <c r="C96" s="100">
        <v>801</v>
      </c>
      <c r="D96" s="100" t="s">
        <v>102</v>
      </c>
      <c r="E96" s="100" t="s">
        <v>109</v>
      </c>
      <c r="F96" s="102">
        <v>5230000</v>
      </c>
      <c r="G96" s="103" t="s">
        <v>75</v>
      </c>
      <c r="H96" s="101">
        <v>15</v>
      </c>
      <c r="I96" s="104"/>
      <c r="J96" s="104"/>
      <c r="K96" s="105"/>
      <c r="L96" s="106"/>
      <c r="M96" s="107"/>
      <c r="N96" s="108"/>
      <c r="O96" s="106"/>
      <c r="P96" s="105">
        <f t="shared" si="0"/>
        <v>0</v>
      </c>
      <c r="Q96" s="106">
        <f t="shared" si="1"/>
        <v>0</v>
      </c>
      <c r="R96" s="105">
        <f t="shared" si="2"/>
        <v>15</v>
      </c>
      <c r="S96" s="112"/>
      <c r="T96" s="105">
        <v>15</v>
      </c>
      <c r="U96" s="112"/>
      <c r="V96" s="216">
        <f t="shared" si="6"/>
        <v>100</v>
      </c>
      <c r="W96" s="217"/>
    </row>
    <row r="97" spans="1:23" ht="12" customHeight="1">
      <c r="A97" s="140"/>
      <c r="B97" s="52"/>
      <c r="C97" s="100"/>
      <c r="D97" s="100"/>
      <c r="E97" s="100"/>
      <c r="F97" s="102"/>
      <c r="G97" s="103"/>
      <c r="H97" s="101"/>
      <c r="I97" s="104"/>
      <c r="J97" s="104"/>
      <c r="K97" s="105"/>
      <c r="L97" s="106"/>
      <c r="M97" s="107"/>
      <c r="N97" s="108"/>
      <c r="O97" s="106"/>
      <c r="P97" s="105"/>
      <c r="Q97" s="106"/>
      <c r="R97" s="105"/>
      <c r="S97" s="112"/>
      <c r="T97" s="105"/>
      <c r="U97" s="112"/>
      <c r="V97" s="216"/>
      <c r="W97" s="217"/>
    </row>
    <row r="98" spans="1:23" ht="24.75" customHeight="1">
      <c r="A98" s="42" t="s">
        <v>1</v>
      </c>
      <c r="B98" s="52"/>
      <c r="C98" s="97">
        <v>801</v>
      </c>
      <c r="D98" s="97" t="s">
        <v>112</v>
      </c>
      <c r="E98" s="97"/>
      <c r="F98" s="109"/>
      <c r="G98" s="110"/>
      <c r="H98" s="98">
        <f>H99+H103</f>
        <v>6050</v>
      </c>
      <c r="I98" s="104"/>
      <c r="J98" s="104"/>
      <c r="K98" s="105"/>
      <c r="L98" s="106"/>
      <c r="M98" s="178"/>
      <c r="N98" s="114">
        <f>N99</f>
        <v>663</v>
      </c>
      <c r="O98" s="106"/>
      <c r="P98" s="99">
        <f t="shared" si="0"/>
        <v>663</v>
      </c>
      <c r="Q98" s="115">
        <f t="shared" si="1"/>
        <v>0</v>
      </c>
      <c r="R98" s="99">
        <f t="shared" si="2"/>
        <v>6713</v>
      </c>
      <c r="S98" s="179"/>
      <c r="T98" s="99">
        <f>T99+T103</f>
        <v>6713</v>
      </c>
      <c r="U98" s="179"/>
      <c r="V98" s="214">
        <f t="shared" si="6"/>
        <v>100</v>
      </c>
      <c r="W98" s="217"/>
    </row>
    <row r="99" spans="1:23" ht="14.25" customHeight="1">
      <c r="A99" s="40" t="s">
        <v>4</v>
      </c>
      <c r="B99" s="52"/>
      <c r="C99" s="100">
        <v>801</v>
      </c>
      <c r="D99" s="100" t="s">
        <v>112</v>
      </c>
      <c r="E99" s="100" t="s">
        <v>100</v>
      </c>
      <c r="F99" s="102"/>
      <c r="G99" s="103"/>
      <c r="H99" s="101">
        <v>1500</v>
      </c>
      <c r="I99" s="104"/>
      <c r="J99" s="104"/>
      <c r="K99" s="105"/>
      <c r="L99" s="106"/>
      <c r="M99" s="107"/>
      <c r="N99" s="108">
        <f>N100</f>
        <v>663</v>
      </c>
      <c r="O99" s="106"/>
      <c r="P99" s="105">
        <f aca="true" t="shared" si="9" ref="P99:P197">J99+K99+M99+N99</f>
        <v>663</v>
      </c>
      <c r="Q99" s="106">
        <f aca="true" t="shared" si="10" ref="Q99:Q197">L99+O99</f>
        <v>0</v>
      </c>
      <c r="R99" s="105">
        <f>H99+P99</f>
        <v>2163</v>
      </c>
      <c r="S99" s="112"/>
      <c r="T99" s="105">
        <f>T100</f>
        <v>2163</v>
      </c>
      <c r="U99" s="112"/>
      <c r="V99" s="216">
        <f t="shared" si="6"/>
        <v>100</v>
      </c>
      <c r="W99" s="217"/>
    </row>
    <row r="100" spans="1:23" ht="15.75" customHeight="1">
      <c r="A100" s="137" t="s">
        <v>90</v>
      </c>
      <c r="B100" s="52"/>
      <c r="C100" s="100">
        <v>801</v>
      </c>
      <c r="D100" s="100" t="s">
        <v>112</v>
      </c>
      <c r="E100" s="100" t="s">
        <v>100</v>
      </c>
      <c r="F100" s="102">
        <v>3500000</v>
      </c>
      <c r="G100" s="103"/>
      <c r="H100" s="101">
        <v>1500</v>
      </c>
      <c r="I100" s="104"/>
      <c r="J100" s="104"/>
      <c r="K100" s="105"/>
      <c r="L100" s="106"/>
      <c r="M100" s="107"/>
      <c r="N100" s="108">
        <f>N101</f>
        <v>663</v>
      </c>
      <c r="O100" s="106"/>
      <c r="P100" s="105">
        <f t="shared" si="9"/>
        <v>663</v>
      </c>
      <c r="Q100" s="106">
        <f t="shared" si="10"/>
        <v>0</v>
      </c>
      <c r="R100" s="105">
        <f>H100+P100</f>
        <v>2163</v>
      </c>
      <c r="S100" s="112"/>
      <c r="T100" s="105">
        <v>2163</v>
      </c>
      <c r="U100" s="112"/>
      <c r="V100" s="216">
        <f t="shared" si="6"/>
        <v>100</v>
      </c>
      <c r="W100" s="217"/>
    </row>
    <row r="101" spans="1:23" ht="15.75" customHeight="1">
      <c r="A101" s="138" t="s">
        <v>183</v>
      </c>
      <c r="B101" s="52"/>
      <c r="C101" s="100">
        <v>801</v>
      </c>
      <c r="D101" s="100" t="s">
        <v>112</v>
      </c>
      <c r="E101" s="100" t="s">
        <v>100</v>
      </c>
      <c r="F101" s="102">
        <v>3500000</v>
      </c>
      <c r="G101" s="103" t="s">
        <v>113</v>
      </c>
      <c r="H101" s="101">
        <v>1500</v>
      </c>
      <c r="I101" s="104"/>
      <c r="J101" s="104"/>
      <c r="K101" s="105"/>
      <c r="L101" s="106"/>
      <c r="M101" s="107"/>
      <c r="N101" s="108">
        <v>663</v>
      </c>
      <c r="O101" s="106"/>
      <c r="P101" s="105">
        <f t="shared" si="9"/>
        <v>663</v>
      </c>
      <c r="Q101" s="106">
        <f t="shared" si="10"/>
        <v>0</v>
      </c>
      <c r="R101" s="105">
        <f>H101+P101</f>
        <v>2163</v>
      </c>
      <c r="S101" s="112"/>
      <c r="T101" s="105">
        <v>2163</v>
      </c>
      <c r="U101" s="112"/>
      <c r="V101" s="216">
        <f t="shared" si="6"/>
        <v>100</v>
      </c>
      <c r="W101" s="217"/>
    </row>
    <row r="102" spans="1:23" ht="12" customHeight="1">
      <c r="A102" s="146"/>
      <c r="B102" s="52"/>
      <c r="C102" s="100"/>
      <c r="D102" s="97"/>
      <c r="E102" s="97"/>
      <c r="F102" s="109"/>
      <c r="G102" s="110"/>
      <c r="H102" s="98"/>
      <c r="I102" s="104"/>
      <c r="J102" s="104"/>
      <c r="K102" s="105"/>
      <c r="L102" s="106"/>
      <c r="M102" s="107"/>
      <c r="N102" s="108"/>
      <c r="O102" s="106"/>
      <c r="P102" s="105"/>
      <c r="Q102" s="106"/>
      <c r="R102" s="105"/>
      <c r="S102" s="112"/>
      <c r="T102" s="105"/>
      <c r="U102" s="112"/>
      <c r="V102" s="216"/>
      <c r="W102" s="217"/>
    </row>
    <row r="103" spans="1:23" ht="14.25" customHeight="1">
      <c r="A103" s="40" t="s">
        <v>5</v>
      </c>
      <c r="B103" s="52"/>
      <c r="C103" s="100">
        <v>801</v>
      </c>
      <c r="D103" s="100" t="s">
        <v>112</v>
      </c>
      <c r="E103" s="100" t="s">
        <v>101</v>
      </c>
      <c r="F103" s="102"/>
      <c r="G103" s="103"/>
      <c r="H103" s="101">
        <f>H104</f>
        <v>4550</v>
      </c>
      <c r="I103" s="104"/>
      <c r="J103" s="104"/>
      <c r="K103" s="105"/>
      <c r="L103" s="106"/>
      <c r="M103" s="107"/>
      <c r="N103" s="108"/>
      <c r="O103" s="106"/>
      <c r="P103" s="105">
        <f t="shared" si="9"/>
        <v>0</v>
      </c>
      <c r="Q103" s="106">
        <f t="shared" si="10"/>
        <v>0</v>
      </c>
      <c r="R103" s="105">
        <f>H103+P103</f>
        <v>4550</v>
      </c>
      <c r="S103" s="112"/>
      <c r="T103" s="105">
        <f>T104</f>
        <v>4550</v>
      </c>
      <c r="U103" s="112"/>
      <c r="V103" s="216">
        <f t="shared" si="6"/>
        <v>100</v>
      </c>
      <c r="W103" s="217"/>
    </row>
    <row r="104" spans="1:23" ht="15.75" customHeight="1">
      <c r="A104" s="137" t="s">
        <v>91</v>
      </c>
      <c r="B104" s="52"/>
      <c r="C104" s="100">
        <v>801</v>
      </c>
      <c r="D104" s="100" t="s">
        <v>112</v>
      </c>
      <c r="E104" s="100" t="s">
        <v>101</v>
      </c>
      <c r="F104" s="102">
        <v>3510000</v>
      </c>
      <c r="G104" s="103"/>
      <c r="H104" s="101">
        <f>H105</f>
        <v>4550</v>
      </c>
      <c r="I104" s="104"/>
      <c r="J104" s="104"/>
      <c r="K104" s="105"/>
      <c r="L104" s="106"/>
      <c r="M104" s="107"/>
      <c r="N104" s="108"/>
      <c r="O104" s="106"/>
      <c r="P104" s="105">
        <f t="shared" si="9"/>
        <v>0</v>
      </c>
      <c r="Q104" s="106">
        <f t="shared" si="10"/>
        <v>0</v>
      </c>
      <c r="R104" s="105">
        <f>H104+P104</f>
        <v>4550</v>
      </c>
      <c r="S104" s="112"/>
      <c r="T104" s="105">
        <f>T105</f>
        <v>4550</v>
      </c>
      <c r="U104" s="112"/>
      <c r="V104" s="216">
        <f t="shared" si="6"/>
        <v>100</v>
      </c>
      <c r="W104" s="217"/>
    </row>
    <row r="105" spans="1:23" ht="30.75" customHeight="1">
      <c r="A105" s="138" t="s">
        <v>93</v>
      </c>
      <c r="B105" s="52"/>
      <c r="C105" s="100">
        <v>801</v>
      </c>
      <c r="D105" s="100" t="s">
        <v>112</v>
      </c>
      <c r="E105" s="100" t="s">
        <v>101</v>
      </c>
      <c r="F105" s="102">
        <v>3510000</v>
      </c>
      <c r="G105" s="103" t="s">
        <v>76</v>
      </c>
      <c r="H105" s="101">
        <f>4200+350</f>
        <v>4550</v>
      </c>
      <c r="I105" s="104"/>
      <c r="J105" s="104"/>
      <c r="K105" s="105"/>
      <c r="L105" s="106"/>
      <c r="M105" s="107"/>
      <c r="N105" s="108"/>
      <c r="O105" s="106"/>
      <c r="P105" s="105">
        <f t="shared" si="9"/>
        <v>0</v>
      </c>
      <c r="Q105" s="106">
        <f t="shared" si="10"/>
        <v>0</v>
      </c>
      <c r="R105" s="105">
        <f>H105+P105</f>
        <v>4550</v>
      </c>
      <c r="S105" s="112"/>
      <c r="T105" s="105">
        <v>4550</v>
      </c>
      <c r="U105" s="112"/>
      <c r="V105" s="216">
        <f t="shared" si="6"/>
        <v>100</v>
      </c>
      <c r="W105" s="217"/>
    </row>
    <row r="106" spans="1:23" ht="12" customHeight="1">
      <c r="A106" s="138"/>
      <c r="B106" s="52"/>
      <c r="C106" s="100"/>
      <c r="D106" s="100"/>
      <c r="E106" s="100"/>
      <c r="F106" s="102"/>
      <c r="G106" s="103"/>
      <c r="H106" s="101"/>
      <c r="I106" s="104"/>
      <c r="J106" s="104"/>
      <c r="K106" s="105"/>
      <c r="L106" s="106"/>
      <c r="M106" s="107"/>
      <c r="N106" s="108"/>
      <c r="O106" s="106"/>
      <c r="P106" s="105"/>
      <c r="Q106" s="106"/>
      <c r="R106" s="105"/>
      <c r="S106" s="112"/>
      <c r="T106" s="105"/>
      <c r="U106" s="112"/>
      <c r="V106" s="216"/>
      <c r="W106" s="217"/>
    </row>
    <row r="107" spans="1:23" ht="25.5" customHeight="1">
      <c r="A107" s="42" t="s">
        <v>222</v>
      </c>
      <c r="B107" s="52"/>
      <c r="C107" s="97" t="s">
        <v>208</v>
      </c>
      <c r="D107" s="97" t="s">
        <v>111</v>
      </c>
      <c r="E107" s="97"/>
      <c r="F107" s="109"/>
      <c r="G107" s="110"/>
      <c r="H107" s="98"/>
      <c r="I107" s="113"/>
      <c r="J107" s="113"/>
      <c r="K107" s="99"/>
      <c r="L107" s="115"/>
      <c r="M107" s="178"/>
      <c r="N107" s="114"/>
      <c r="O107" s="115"/>
      <c r="P107" s="99"/>
      <c r="Q107" s="115"/>
      <c r="R107" s="99">
        <f>R108</f>
        <v>220</v>
      </c>
      <c r="S107" s="179">
        <v>7</v>
      </c>
      <c r="T107" s="99">
        <f aca="true" t="shared" si="11" ref="T107:U109">T108</f>
        <v>220</v>
      </c>
      <c r="U107" s="179">
        <f t="shared" si="11"/>
        <v>7</v>
      </c>
      <c r="V107" s="214">
        <f t="shared" si="6"/>
        <v>100</v>
      </c>
      <c r="W107" s="215">
        <f>U107/S107*100</f>
        <v>100</v>
      </c>
    </row>
    <row r="108" spans="1:23" ht="13.5" customHeight="1">
      <c r="A108" s="40" t="s">
        <v>25</v>
      </c>
      <c r="B108" s="52"/>
      <c r="C108" s="100" t="s">
        <v>208</v>
      </c>
      <c r="D108" s="100" t="s">
        <v>111</v>
      </c>
      <c r="E108" s="100" t="s">
        <v>100</v>
      </c>
      <c r="F108" s="102"/>
      <c r="G108" s="103"/>
      <c r="H108" s="101"/>
      <c r="I108" s="104"/>
      <c r="J108" s="104"/>
      <c r="K108" s="105"/>
      <c r="L108" s="106"/>
      <c r="M108" s="107"/>
      <c r="N108" s="108"/>
      <c r="O108" s="106"/>
      <c r="P108" s="105"/>
      <c r="Q108" s="106"/>
      <c r="R108" s="105">
        <f>R109</f>
        <v>220</v>
      </c>
      <c r="S108" s="112">
        <f>S109</f>
        <v>7</v>
      </c>
      <c r="T108" s="105">
        <f t="shared" si="11"/>
        <v>220</v>
      </c>
      <c r="U108" s="112">
        <f t="shared" si="11"/>
        <v>7</v>
      </c>
      <c r="V108" s="216">
        <f t="shared" si="6"/>
        <v>100</v>
      </c>
      <c r="W108" s="217">
        <f>U108/S108*100</f>
        <v>100</v>
      </c>
    </row>
    <row r="109" spans="1:23" ht="45.75" customHeight="1">
      <c r="A109" s="139" t="s">
        <v>140</v>
      </c>
      <c r="B109" s="52"/>
      <c r="C109" s="100" t="s">
        <v>208</v>
      </c>
      <c r="D109" s="100" t="s">
        <v>111</v>
      </c>
      <c r="E109" s="100" t="s">
        <v>100</v>
      </c>
      <c r="F109" s="102">
        <v>4500000</v>
      </c>
      <c r="G109" s="103"/>
      <c r="H109" s="101"/>
      <c r="I109" s="104"/>
      <c r="J109" s="104"/>
      <c r="K109" s="105"/>
      <c r="L109" s="106"/>
      <c r="M109" s="107"/>
      <c r="N109" s="108"/>
      <c r="O109" s="106"/>
      <c r="P109" s="105"/>
      <c r="Q109" s="106"/>
      <c r="R109" s="105">
        <f>R110</f>
        <v>220</v>
      </c>
      <c r="S109" s="112">
        <f>S110</f>
        <v>7</v>
      </c>
      <c r="T109" s="105">
        <f t="shared" si="11"/>
        <v>220</v>
      </c>
      <c r="U109" s="112">
        <f t="shared" si="11"/>
        <v>7</v>
      </c>
      <c r="V109" s="216">
        <f t="shared" si="6"/>
        <v>100</v>
      </c>
      <c r="W109" s="217">
        <f>U109/S109*100</f>
        <v>100</v>
      </c>
    </row>
    <row r="110" spans="1:23" ht="45.75" customHeight="1">
      <c r="A110" s="140" t="s">
        <v>257</v>
      </c>
      <c r="B110" s="52"/>
      <c r="C110" s="100" t="s">
        <v>208</v>
      </c>
      <c r="D110" s="100" t="s">
        <v>111</v>
      </c>
      <c r="E110" s="100" t="s">
        <v>100</v>
      </c>
      <c r="F110" s="102">
        <v>4500000</v>
      </c>
      <c r="G110" s="103" t="s">
        <v>258</v>
      </c>
      <c r="H110" s="101"/>
      <c r="I110" s="104"/>
      <c r="J110" s="104"/>
      <c r="K110" s="105"/>
      <c r="L110" s="106"/>
      <c r="M110" s="107"/>
      <c r="N110" s="108"/>
      <c r="O110" s="106"/>
      <c r="P110" s="105"/>
      <c r="Q110" s="106"/>
      <c r="R110" s="105">
        <v>220</v>
      </c>
      <c r="S110" s="112">
        <v>7</v>
      </c>
      <c r="T110" s="105">
        <v>220</v>
      </c>
      <c r="U110" s="112">
        <v>7</v>
      </c>
      <c r="V110" s="216">
        <f t="shared" si="6"/>
        <v>100</v>
      </c>
      <c r="W110" s="217">
        <f>U110/S110*100</f>
        <v>100</v>
      </c>
    </row>
    <row r="111" spans="1:23" ht="12" customHeight="1">
      <c r="A111" s="138"/>
      <c r="B111" s="52"/>
      <c r="C111" s="100"/>
      <c r="D111" s="100"/>
      <c r="E111" s="100"/>
      <c r="F111" s="102"/>
      <c r="G111" s="103"/>
      <c r="H111" s="101"/>
      <c r="I111" s="104"/>
      <c r="J111" s="104"/>
      <c r="K111" s="105"/>
      <c r="L111" s="106"/>
      <c r="M111" s="107"/>
      <c r="N111" s="108"/>
      <c r="O111" s="106"/>
      <c r="P111" s="105"/>
      <c r="Q111" s="106"/>
      <c r="R111" s="105"/>
      <c r="S111" s="112"/>
      <c r="T111" s="105"/>
      <c r="U111" s="112"/>
      <c r="V111" s="216"/>
      <c r="W111" s="217"/>
    </row>
    <row r="112" spans="1:23" ht="13.5" customHeight="1">
      <c r="A112" s="42" t="s">
        <v>7</v>
      </c>
      <c r="B112" s="52"/>
      <c r="C112" s="97" t="s">
        <v>208</v>
      </c>
      <c r="D112" s="97" t="s">
        <v>110</v>
      </c>
      <c r="E112" s="97"/>
      <c r="F112" s="109"/>
      <c r="G112" s="110"/>
      <c r="H112" s="98"/>
      <c r="I112" s="113"/>
      <c r="J112" s="113"/>
      <c r="K112" s="99"/>
      <c r="L112" s="115"/>
      <c r="M112" s="178"/>
      <c r="N112" s="114">
        <f aca="true" t="shared" si="12" ref="N112:O114">N113</f>
        <v>4</v>
      </c>
      <c r="O112" s="115">
        <f t="shared" si="12"/>
        <v>4</v>
      </c>
      <c r="P112" s="105">
        <f t="shared" si="9"/>
        <v>4</v>
      </c>
      <c r="Q112" s="106">
        <f t="shared" si="10"/>
        <v>4</v>
      </c>
      <c r="R112" s="99">
        <f aca="true" t="shared" si="13" ref="R112:S115">H112+P112</f>
        <v>4</v>
      </c>
      <c r="S112" s="179">
        <f t="shared" si="13"/>
        <v>4</v>
      </c>
      <c r="T112" s="99">
        <f aca="true" t="shared" si="14" ref="T112:U114">T113</f>
        <v>4</v>
      </c>
      <c r="U112" s="179">
        <f t="shared" si="14"/>
        <v>4</v>
      </c>
      <c r="V112" s="214">
        <f t="shared" si="6"/>
        <v>100</v>
      </c>
      <c r="W112" s="215">
        <f>U112/S112*100</f>
        <v>100</v>
      </c>
    </row>
    <row r="113" spans="1:23" ht="24" customHeight="1">
      <c r="A113" s="40" t="s">
        <v>29</v>
      </c>
      <c r="B113" s="52"/>
      <c r="C113" s="100" t="s">
        <v>208</v>
      </c>
      <c r="D113" s="100" t="s">
        <v>110</v>
      </c>
      <c r="E113" s="100" t="s">
        <v>104</v>
      </c>
      <c r="F113" s="102"/>
      <c r="G113" s="103"/>
      <c r="H113" s="101"/>
      <c r="I113" s="104"/>
      <c r="J113" s="104"/>
      <c r="K113" s="105"/>
      <c r="L113" s="106"/>
      <c r="M113" s="107"/>
      <c r="N113" s="108">
        <f t="shared" si="12"/>
        <v>4</v>
      </c>
      <c r="O113" s="106">
        <f t="shared" si="12"/>
        <v>4</v>
      </c>
      <c r="P113" s="105">
        <f t="shared" si="9"/>
        <v>4</v>
      </c>
      <c r="Q113" s="106">
        <f t="shared" si="10"/>
        <v>4</v>
      </c>
      <c r="R113" s="105">
        <f t="shared" si="13"/>
        <v>4</v>
      </c>
      <c r="S113" s="112">
        <f t="shared" si="13"/>
        <v>4</v>
      </c>
      <c r="T113" s="105">
        <f t="shared" si="14"/>
        <v>4</v>
      </c>
      <c r="U113" s="112">
        <f t="shared" si="14"/>
        <v>4</v>
      </c>
      <c r="V113" s="216">
        <f t="shared" si="6"/>
        <v>100</v>
      </c>
      <c r="W113" s="217">
        <f>U113/S113*100</f>
        <v>100</v>
      </c>
    </row>
    <row r="114" spans="1:23" ht="30.75" customHeight="1">
      <c r="A114" s="139" t="s">
        <v>269</v>
      </c>
      <c r="B114" s="52"/>
      <c r="C114" s="100" t="s">
        <v>208</v>
      </c>
      <c r="D114" s="100" t="s">
        <v>110</v>
      </c>
      <c r="E114" s="100" t="s">
        <v>104</v>
      </c>
      <c r="F114" s="102">
        <v>5140000</v>
      </c>
      <c r="G114" s="103"/>
      <c r="H114" s="101"/>
      <c r="I114" s="104"/>
      <c r="J114" s="104"/>
      <c r="K114" s="105"/>
      <c r="L114" s="106"/>
      <c r="M114" s="107"/>
      <c r="N114" s="108">
        <f t="shared" si="12"/>
        <v>4</v>
      </c>
      <c r="O114" s="106">
        <f t="shared" si="12"/>
        <v>4</v>
      </c>
      <c r="P114" s="105">
        <f t="shared" si="9"/>
        <v>4</v>
      </c>
      <c r="Q114" s="106">
        <f t="shared" si="10"/>
        <v>4</v>
      </c>
      <c r="R114" s="105">
        <f t="shared" si="13"/>
        <v>4</v>
      </c>
      <c r="S114" s="112">
        <f t="shared" si="13"/>
        <v>4</v>
      </c>
      <c r="T114" s="105">
        <f t="shared" si="14"/>
        <v>4</v>
      </c>
      <c r="U114" s="112">
        <f t="shared" si="14"/>
        <v>4</v>
      </c>
      <c r="V114" s="216">
        <f t="shared" si="6"/>
        <v>100</v>
      </c>
      <c r="W114" s="217">
        <f>U114/S114*100</f>
        <v>100</v>
      </c>
    </row>
    <row r="115" spans="1:23" ht="29.25" customHeight="1">
      <c r="A115" s="140" t="s">
        <v>72</v>
      </c>
      <c r="B115" s="52"/>
      <c r="C115" s="100" t="s">
        <v>208</v>
      </c>
      <c r="D115" s="100" t="s">
        <v>110</v>
      </c>
      <c r="E115" s="100" t="s">
        <v>104</v>
      </c>
      <c r="F115" s="102">
        <v>5140000</v>
      </c>
      <c r="G115" s="103" t="s">
        <v>71</v>
      </c>
      <c r="H115" s="101"/>
      <c r="I115" s="104"/>
      <c r="J115" s="104"/>
      <c r="K115" s="105"/>
      <c r="L115" s="106"/>
      <c r="M115" s="107"/>
      <c r="N115" s="108">
        <v>4</v>
      </c>
      <c r="O115" s="106">
        <v>4</v>
      </c>
      <c r="P115" s="105">
        <f t="shared" si="9"/>
        <v>4</v>
      </c>
      <c r="Q115" s="106">
        <f t="shared" si="10"/>
        <v>4</v>
      </c>
      <c r="R115" s="105">
        <f t="shared" si="13"/>
        <v>4</v>
      </c>
      <c r="S115" s="112">
        <f t="shared" si="13"/>
        <v>4</v>
      </c>
      <c r="T115" s="105">
        <v>4</v>
      </c>
      <c r="U115" s="112">
        <v>4</v>
      </c>
      <c r="V115" s="216">
        <f t="shared" si="6"/>
        <v>100</v>
      </c>
      <c r="W115" s="217">
        <f>U115/S115*100</f>
        <v>100</v>
      </c>
    </row>
    <row r="116" spans="1:23" ht="12" customHeight="1">
      <c r="A116" s="141"/>
      <c r="B116" s="52"/>
      <c r="C116" s="100"/>
      <c r="D116" s="100"/>
      <c r="E116" s="100"/>
      <c r="F116" s="102"/>
      <c r="G116" s="103"/>
      <c r="H116" s="101"/>
      <c r="I116" s="104"/>
      <c r="J116" s="104"/>
      <c r="K116" s="105"/>
      <c r="L116" s="106"/>
      <c r="M116" s="107"/>
      <c r="N116" s="108"/>
      <c r="O116" s="106"/>
      <c r="P116" s="105"/>
      <c r="Q116" s="106"/>
      <c r="R116" s="105"/>
      <c r="S116" s="112"/>
      <c r="T116" s="105"/>
      <c r="U116" s="112"/>
      <c r="V116" s="216"/>
      <c r="W116" s="217"/>
    </row>
    <row r="117" spans="1:23" ht="36.75" customHeight="1">
      <c r="A117" s="173" t="s">
        <v>124</v>
      </c>
      <c r="B117" s="52"/>
      <c r="C117" s="97">
        <v>802</v>
      </c>
      <c r="D117" s="97"/>
      <c r="E117" s="97"/>
      <c r="F117" s="109"/>
      <c r="G117" s="110"/>
      <c r="H117" s="98">
        <f>H119+H123</f>
        <v>1642</v>
      </c>
      <c r="I117" s="104"/>
      <c r="J117" s="104"/>
      <c r="K117" s="105"/>
      <c r="L117" s="106"/>
      <c r="M117" s="107"/>
      <c r="N117" s="108"/>
      <c r="O117" s="106"/>
      <c r="P117" s="99">
        <f t="shared" si="9"/>
        <v>0</v>
      </c>
      <c r="Q117" s="115">
        <f t="shared" si="10"/>
        <v>0</v>
      </c>
      <c r="R117" s="99">
        <f>R118</f>
        <v>1688</v>
      </c>
      <c r="S117" s="179"/>
      <c r="T117" s="99">
        <f>T118</f>
        <v>1687</v>
      </c>
      <c r="U117" s="179"/>
      <c r="V117" s="214">
        <f t="shared" si="6"/>
        <v>99.94075829383885</v>
      </c>
      <c r="W117" s="217"/>
    </row>
    <row r="118" spans="1:23" ht="24.75" customHeight="1">
      <c r="A118" s="42" t="s">
        <v>1</v>
      </c>
      <c r="B118" s="52"/>
      <c r="C118" s="97">
        <v>802</v>
      </c>
      <c r="D118" s="97" t="s">
        <v>112</v>
      </c>
      <c r="E118" s="97"/>
      <c r="F118" s="109"/>
      <c r="G118" s="110"/>
      <c r="H118" s="98">
        <f>H119+H123</f>
        <v>1642</v>
      </c>
      <c r="I118" s="104"/>
      <c r="J118" s="104"/>
      <c r="K118" s="105"/>
      <c r="L118" s="106"/>
      <c r="M118" s="107"/>
      <c r="N118" s="108"/>
      <c r="O118" s="106"/>
      <c r="P118" s="99">
        <f t="shared" si="9"/>
        <v>0</v>
      </c>
      <c r="Q118" s="115">
        <f t="shared" si="10"/>
        <v>0</v>
      </c>
      <c r="R118" s="99">
        <f>R119+R123</f>
        <v>1688</v>
      </c>
      <c r="S118" s="179"/>
      <c r="T118" s="99">
        <f>T119+T123</f>
        <v>1687</v>
      </c>
      <c r="U118" s="179"/>
      <c r="V118" s="214">
        <f t="shared" si="6"/>
        <v>99.94075829383885</v>
      </c>
      <c r="W118" s="217"/>
    </row>
    <row r="119" spans="1:23" ht="14.25" customHeight="1">
      <c r="A119" s="40" t="s">
        <v>4</v>
      </c>
      <c r="B119" s="52"/>
      <c r="C119" s="100">
        <v>802</v>
      </c>
      <c r="D119" s="100" t="s">
        <v>112</v>
      </c>
      <c r="E119" s="100" t="s">
        <v>100</v>
      </c>
      <c r="F119" s="102"/>
      <c r="G119" s="103"/>
      <c r="H119" s="101">
        <v>442</v>
      </c>
      <c r="I119" s="104"/>
      <c r="J119" s="104"/>
      <c r="K119" s="105"/>
      <c r="L119" s="106"/>
      <c r="M119" s="107"/>
      <c r="N119" s="108"/>
      <c r="O119" s="106"/>
      <c r="P119" s="105">
        <f t="shared" si="9"/>
        <v>0</v>
      </c>
      <c r="Q119" s="106">
        <f t="shared" si="10"/>
        <v>0</v>
      </c>
      <c r="R119" s="105">
        <f>H119+P119</f>
        <v>442</v>
      </c>
      <c r="S119" s="112"/>
      <c r="T119" s="105">
        <f>T120</f>
        <v>442</v>
      </c>
      <c r="U119" s="112"/>
      <c r="V119" s="216">
        <f t="shared" si="6"/>
        <v>100</v>
      </c>
      <c r="W119" s="217"/>
    </row>
    <row r="120" spans="1:23" ht="15.75" customHeight="1">
      <c r="A120" s="137" t="s">
        <v>90</v>
      </c>
      <c r="B120" s="52"/>
      <c r="C120" s="100">
        <v>802</v>
      </c>
      <c r="D120" s="100" t="s">
        <v>112</v>
      </c>
      <c r="E120" s="100" t="s">
        <v>100</v>
      </c>
      <c r="F120" s="102">
        <v>3500000</v>
      </c>
      <c r="G120" s="103"/>
      <c r="H120" s="101">
        <v>442</v>
      </c>
      <c r="I120" s="104"/>
      <c r="J120" s="104"/>
      <c r="K120" s="105"/>
      <c r="L120" s="106"/>
      <c r="M120" s="107"/>
      <c r="N120" s="108"/>
      <c r="O120" s="106"/>
      <c r="P120" s="105">
        <f t="shared" si="9"/>
        <v>0</v>
      </c>
      <c r="Q120" s="106">
        <f t="shared" si="10"/>
        <v>0</v>
      </c>
      <c r="R120" s="105">
        <f>H120+P120</f>
        <v>442</v>
      </c>
      <c r="S120" s="112"/>
      <c r="T120" s="105">
        <f>T121</f>
        <v>442</v>
      </c>
      <c r="U120" s="112"/>
      <c r="V120" s="216">
        <f t="shared" si="6"/>
        <v>100</v>
      </c>
      <c r="W120" s="217"/>
    </row>
    <row r="121" spans="1:23" ht="15" customHeight="1">
      <c r="A121" s="138" t="s">
        <v>183</v>
      </c>
      <c r="B121" s="52"/>
      <c r="C121" s="100">
        <v>802</v>
      </c>
      <c r="D121" s="100" t="s">
        <v>112</v>
      </c>
      <c r="E121" s="100" t="s">
        <v>100</v>
      </c>
      <c r="F121" s="102">
        <v>3500000</v>
      </c>
      <c r="G121" s="103" t="s">
        <v>113</v>
      </c>
      <c r="H121" s="101">
        <v>442</v>
      </c>
      <c r="I121" s="104"/>
      <c r="J121" s="104"/>
      <c r="K121" s="105"/>
      <c r="L121" s="106"/>
      <c r="M121" s="107"/>
      <c r="N121" s="108"/>
      <c r="O121" s="106"/>
      <c r="P121" s="105">
        <f t="shared" si="9"/>
        <v>0</v>
      </c>
      <c r="Q121" s="106">
        <f t="shared" si="10"/>
        <v>0</v>
      </c>
      <c r="R121" s="105">
        <f>H121+P121</f>
        <v>442</v>
      </c>
      <c r="S121" s="112"/>
      <c r="T121" s="105">
        <v>442</v>
      </c>
      <c r="U121" s="112"/>
      <c r="V121" s="216">
        <f t="shared" si="6"/>
        <v>100</v>
      </c>
      <c r="W121" s="217"/>
    </row>
    <row r="122" spans="1:23" ht="12" customHeight="1">
      <c r="A122" s="146"/>
      <c r="B122" s="52"/>
      <c r="C122" s="100"/>
      <c r="D122" s="97"/>
      <c r="E122" s="97"/>
      <c r="F122" s="109"/>
      <c r="G122" s="110"/>
      <c r="H122" s="98"/>
      <c r="I122" s="104"/>
      <c r="J122" s="104"/>
      <c r="K122" s="105"/>
      <c r="L122" s="106"/>
      <c r="M122" s="107"/>
      <c r="N122" s="108"/>
      <c r="O122" s="106"/>
      <c r="P122" s="105"/>
      <c r="Q122" s="106"/>
      <c r="R122" s="105"/>
      <c r="S122" s="112"/>
      <c r="T122" s="105"/>
      <c r="U122" s="112"/>
      <c r="V122" s="216"/>
      <c r="W122" s="217"/>
    </row>
    <row r="123" spans="1:23" ht="13.5" customHeight="1">
      <c r="A123" s="40" t="s">
        <v>5</v>
      </c>
      <c r="B123" s="52"/>
      <c r="C123" s="100">
        <v>802</v>
      </c>
      <c r="D123" s="100" t="s">
        <v>112</v>
      </c>
      <c r="E123" s="100" t="s">
        <v>101</v>
      </c>
      <c r="F123" s="102"/>
      <c r="G123" s="103"/>
      <c r="H123" s="101">
        <f>H124</f>
        <v>1200</v>
      </c>
      <c r="I123" s="104"/>
      <c r="J123" s="104"/>
      <c r="K123" s="105"/>
      <c r="L123" s="106"/>
      <c r="M123" s="107"/>
      <c r="N123" s="108"/>
      <c r="O123" s="106"/>
      <c r="P123" s="105">
        <f t="shared" si="9"/>
        <v>0</v>
      </c>
      <c r="Q123" s="106">
        <f t="shared" si="10"/>
        <v>0</v>
      </c>
      <c r="R123" s="105">
        <f>R124</f>
        <v>1246</v>
      </c>
      <c r="S123" s="112"/>
      <c r="T123" s="105">
        <f>T124</f>
        <v>1245</v>
      </c>
      <c r="U123" s="112"/>
      <c r="V123" s="216">
        <f t="shared" si="6"/>
        <v>99.91974317817014</v>
      </c>
      <c r="W123" s="217"/>
    </row>
    <row r="124" spans="1:23" ht="15" customHeight="1">
      <c r="A124" s="137" t="s">
        <v>91</v>
      </c>
      <c r="B124" s="52"/>
      <c r="C124" s="100">
        <v>802</v>
      </c>
      <c r="D124" s="100" t="s">
        <v>112</v>
      </c>
      <c r="E124" s="100" t="s">
        <v>101</v>
      </c>
      <c r="F124" s="102">
        <v>3510000</v>
      </c>
      <c r="G124" s="103"/>
      <c r="H124" s="101">
        <f>H125</f>
        <v>1200</v>
      </c>
      <c r="I124" s="104"/>
      <c r="J124" s="104"/>
      <c r="K124" s="105"/>
      <c r="L124" s="106"/>
      <c r="M124" s="107"/>
      <c r="N124" s="108"/>
      <c r="O124" s="106"/>
      <c r="P124" s="105">
        <f t="shared" si="9"/>
        <v>0</v>
      </c>
      <c r="Q124" s="106">
        <f t="shared" si="10"/>
        <v>0</v>
      </c>
      <c r="R124" s="105">
        <f>R125</f>
        <v>1246</v>
      </c>
      <c r="S124" s="112"/>
      <c r="T124" s="105">
        <f>T125</f>
        <v>1245</v>
      </c>
      <c r="U124" s="112"/>
      <c r="V124" s="216">
        <f t="shared" si="6"/>
        <v>99.91974317817014</v>
      </c>
      <c r="W124" s="217"/>
    </row>
    <row r="125" spans="1:23" ht="30" customHeight="1">
      <c r="A125" s="138" t="s">
        <v>93</v>
      </c>
      <c r="B125" s="52"/>
      <c r="C125" s="100">
        <v>802</v>
      </c>
      <c r="D125" s="100" t="s">
        <v>112</v>
      </c>
      <c r="E125" s="100" t="s">
        <v>101</v>
      </c>
      <c r="F125" s="102">
        <v>3510000</v>
      </c>
      <c r="G125" s="103" t="s">
        <v>76</v>
      </c>
      <c r="H125" s="101">
        <v>1200</v>
      </c>
      <c r="I125" s="104"/>
      <c r="J125" s="104"/>
      <c r="K125" s="105"/>
      <c r="L125" s="106"/>
      <c r="M125" s="107"/>
      <c r="N125" s="108"/>
      <c r="O125" s="106"/>
      <c r="P125" s="105">
        <f t="shared" si="9"/>
        <v>0</v>
      </c>
      <c r="Q125" s="106">
        <f t="shared" si="10"/>
        <v>0</v>
      </c>
      <c r="R125" s="105">
        <v>1246</v>
      </c>
      <c r="S125" s="112"/>
      <c r="T125" s="105">
        <v>1245</v>
      </c>
      <c r="U125" s="112"/>
      <c r="V125" s="216">
        <f t="shared" si="6"/>
        <v>99.91974317817014</v>
      </c>
      <c r="W125" s="217"/>
    </row>
    <row r="126" spans="1:23" ht="12" customHeight="1">
      <c r="A126" s="145"/>
      <c r="B126" s="52"/>
      <c r="C126" s="100"/>
      <c r="D126" s="100"/>
      <c r="E126" s="100"/>
      <c r="F126" s="102"/>
      <c r="G126" s="103"/>
      <c r="H126" s="101"/>
      <c r="I126" s="104"/>
      <c r="J126" s="104"/>
      <c r="K126" s="105"/>
      <c r="L126" s="106"/>
      <c r="M126" s="107"/>
      <c r="N126" s="108"/>
      <c r="O126" s="106"/>
      <c r="P126" s="105"/>
      <c r="Q126" s="106"/>
      <c r="R126" s="105"/>
      <c r="S126" s="112"/>
      <c r="T126" s="105"/>
      <c r="U126" s="112"/>
      <c r="V126" s="216"/>
      <c r="W126" s="217"/>
    </row>
    <row r="127" spans="1:23" ht="24" customHeight="1">
      <c r="A127" s="173" t="s">
        <v>125</v>
      </c>
      <c r="B127" s="52"/>
      <c r="C127" s="97">
        <v>803</v>
      </c>
      <c r="D127" s="97"/>
      <c r="E127" s="97"/>
      <c r="F127" s="109"/>
      <c r="G127" s="110"/>
      <c r="H127" s="98">
        <f>H129+H133</f>
        <v>3119</v>
      </c>
      <c r="I127" s="104"/>
      <c r="J127" s="104"/>
      <c r="K127" s="105"/>
      <c r="L127" s="106"/>
      <c r="M127" s="107"/>
      <c r="N127" s="114">
        <f>N128+N137</f>
        <v>49</v>
      </c>
      <c r="O127" s="115">
        <f>O137</f>
        <v>10</v>
      </c>
      <c r="P127" s="99">
        <f t="shared" si="9"/>
        <v>49</v>
      </c>
      <c r="Q127" s="115">
        <f t="shared" si="10"/>
        <v>10</v>
      </c>
      <c r="R127" s="99">
        <f>R128+R137</f>
        <v>3198</v>
      </c>
      <c r="S127" s="179">
        <f>I127+Q127</f>
        <v>10</v>
      </c>
      <c r="T127" s="99">
        <f>T128+T137</f>
        <v>3198</v>
      </c>
      <c r="U127" s="179">
        <f>U137</f>
        <v>10</v>
      </c>
      <c r="V127" s="214">
        <f t="shared" si="6"/>
        <v>100</v>
      </c>
      <c r="W127" s="215">
        <f>U127/S127*100</f>
        <v>100</v>
      </c>
    </row>
    <row r="128" spans="1:23" ht="24" customHeight="1">
      <c r="A128" s="42" t="s">
        <v>1</v>
      </c>
      <c r="B128" s="52"/>
      <c r="C128" s="97">
        <v>803</v>
      </c>
      <c r="D128" s="97" t="s">
        <v>112</v>
      </c>
      <c r="E128" s="97"/>
      <c r="F128" s="109"/>
      <c r="G128" s="110"/>
      <c r="H128" s="98">
        <f>H129+H133</f>
        <v>3119</v>
      </c>
      <c r="I128" s="104"/>
      <c r="J128" s="104"/>
      <c r="K128" s="105"/>
      <c r="L128" s="106"/>
      <c r="M128" s="107"/>
      <c r="N128" s="114">
        <f>N129</f>
        <v>39</v>
      </c>
      <c r="O128" s="106"/>
      <c r="P128" s="99">
        <f t="shared" si="9"/>
        <v>39</v>
      </c>
      <c r="Q128" s="115">
        <f t="shared" si="10"/>
        <v>0</v>
      </c>
      <c r="R128" s="99">
        <f>R129+R133</f>
        <v>3188</v>
      </c>
      <c r="S128" s="179"/>
      <c r="T128" s="99">
        <f>T129+T133</f>
        <v>3188</v>
      </c>
      <c r="U128" s="179"/>
      <c r="V128" s="214">
        <f t="shared" si="6"/>
        <v>100</v>
      </c>
      <c r="W128" s="217"/>
    </row>
    <row r="129" spans="1:23" ht="13.5" customHeight="1">
      <c r="A129" s="40" t="s">
        <v>4</v>
      </c>
      <c r="B129" s="58"/>
      <c r="C129" s="100">
        <v>803</v>
      </c>
      <c r="D129" s="100" t="s">
        <v>112</v>
      </c>
      <c r="E129" s="100" t="s">
        <v>100</v>
      </c>
      <c r="F129" s="102"/>
      <c r="G129" s="103"/>
      <c r="H129" s="101">
        <v>239</v>
      </c>
      <c r="I129" s="104"/>
      <c r="J129" s="104"/>
      <c r="K129" s="105"/>
      <c r="L129" s="106"/>
      <c r="M129" s="107"/>
      <c r="N129" s="108">
        <f>N130</f>
        <v>39</v>
      </c>
      <c r="O129" s="106"/>
      <c r="P129" s="105">
        <f t="shared" si="9"/>
        <v>39</v>
      </c>
      <c r="Q129" s="106">
        <f t="shared" si="10"/>
        <v>0</v>
      </c>
      <c r="R129" s="105">
        <f>H129+P129</f>
        <v>278</v>
      </c>
      <c r="S129" s="112"/>
      <c r="T129" s="105">
        <f>T130</f>
        <v>278</v>
      </c>
      <c r="U129" s="112"/>
      <c r="V129" s="216">
        <f t="shared" si="6"/>
        <v>100</v>
      </c>
      <c r="W129" s="217"/>
    </row>
    <row r="130" spans="1:23" ht="15" customHeight="1">
      <c r="A130" s="137" t="s">
        <v>90</v>
      </c>
      <c r="B130" s="58"/>
      <c r="C130" s="100">
        <v>803</v>
      </c>
      <c r="D130" s="100" t="s">
        <v>112</v>
      </c>
      <c r="E130" s="100" t="s">
        <v>100</v>
      </c>
      <c r="F130" s="102">
        <v>3500000</v>
      </c>
      <c r="G130" s="103"/>
      <c r="H130" s="101">
        <v>239</v>
      </c>
      <c r="I130" s="104"/>
      <c r="J130" s="104"/>
      <c r="K130" s="105"/>
      <c r="L130" s="106"/>
      <c r="M130" s="107"/>
      <c r="N130" s="108">
        <f>N131</f>
        <v>39</v>
      </c>
      <c r="O130" s="106"/>
      <c r="P130" s="105">
        <f t="shared" si="9"/>
        <v>39</v>
      </c>
      <c r="Q130" s="106">
        <f t="shared" si="10"/>
        <v>0</v>
      </c>
      <c r="R130" s="105">
        <f>H130+P130</f>
        <v>278</v>
      </c>
      <c r="S130" s="112"/>
      <c r="T130" s="105">
        <f>T131</f>
        <v>278</v>
      </c>
      <c r="U130" s="112"/>
      <c r="V130" s="216">
        <f t="shared" si="6"/>
        <v>100</v>
      </c>
      <c r="W130" s="217"/>
    </row>
    <row r="131" spans="1:23" ht="15" customHeight="1">
      <c r="A131" s="138" t="s">
        <v>183</v>
      </c>
      <c r="B131" s="58"/>
      <c r="C131" s="100">
        <v>803</v>
      </c>
      <c r="D131" s="100" t="s">
        <v>112</v>
      </c>
      <c r="E131" s="100" t="s">
        <v>100</v>
      </c>
      <c r="F131" s="102">
        <v>3500000</v>
      </c>
      <c r="G131" s="103" t="s">
        <v>113</v>
      </c>
      <c r="H131" s="101">
        <v>239</v>
      </c>
      <c r="I131" s="104"/>
      <c r="J131" s="104"/>
      <c r="K131" s="105"/>
      <c r="L131" s="106"/>
      <c r="M131" s="107"/>
      <c r="N131" s="108">
        <v>39</v>
      </c>
      <c r="O131" s="106"/>
      <c r="P131" s="105">
        <f t="shared" si="9"/>
        <v>39</v>
      </c>
      <c r="Q131" s="106">
        <f t="shared" si="10"/>
        <v>0</v>
      </c>
      <c r="R131" s="105">
        <f>H131+P131</f>
        <v>278</v>
      </c>
      <c r="S131" s="112"/>
      <c r="T131" s="105">
        <v>278</v>
      </c>
      <c r="U131" s="112"/>
      <c r="V131" s="216">
        <f t="shared" si="6"/>
        <v>100</v>
      </c>
      <c r="W131" s="217"/>
    </row>
    <row r="132" spans="1:23" ht="12" customHeight="1">
      <c r="A132" s="137"/>
      <c r="B132" s="58"/>
      <c r="C132" s="100"/>
      <c r="D132" s="100"/>
      <c r="E132" s="100"/>
      <c r="F132" s="102"/>
      <c r="G132" s="103"/>
      <c r="H132" s="101"/>
      <c r="I132" s="104"/>
      <c r="J132" s="104"/>
      <c r="K132" s="105"/>
      <c r="L132" s="106"/>
      <c r="M132" s="107"/>
      <c r="N132" s="108"/>
      <c r="O132" s="106"/>
      <c r="P132" s="105"/>
      <c r="Q132" s="106"/>
      <c r="R132" s="105"/>
      <c r="S132" s="112"/>
      <c r="T132" s="105"/>
      <c r="U132" s="112"/>
      <c r="V132" s="216"/>
      <c r="W132" s="217"/>
    </row>
    <row r="133" spans="1:23" ht="14.25" customHeight="1">
      <c r="A133" s="40" t="s">
        <v>5</v>
      </c>
      <c r="B133" s="52"/>
      <c r="C133" s="100">
        <v>803</v>
      </c>
      <c r="D133" s="100" t="s">
        <v>112</v>
      </c>
      <c r="E133" s="100" t="s">
        <v>101</v>
      </c>
      <c r="F133" s="102"/>
      <c r="G133" s="103"/>
      <c r="H133" s="101">
        <f>H134</f>
        <v>2880</v>
      </c>
      <c r="I133" s="104"/>
      <c r="J133" s="104"/>
      <c r="K133" s="105"/>
      <c r="L133" s="106"/>
      <c r="M133" s="107"/>
      <c r="N133" s="108"/>
      <c r="O133" s="106"/>
      <c r="P133" s="105">
        <f t="shared" si="9"/>
        <v>0</v>
      </c>
      <c r="Q133" s="106">
        <f t="shared" si="10"/>
        <v>0</v>
      </c>
      <c r="R133" s="105">
        <f>R134</f>
        <v>2910</v>
      </c>
      <c r="S133" s="112"/>
      <c r="T133" s="105">
        <f>T134</f>
        <v>2910</v>
      </c>
      <c r="U133" s="112"/>
      <c r="V133" s="216">
        <f t="shared" si="6"/>
        <v>100</v>
      </c>
      <c r="W133" s="217"/>
    </row>
    <row r="134" spans="1:23" ht="15" customHeight="1">
      <c r="A134" s="137" t="s">
        <v>91</v>
      </c>
      <c r="B134" s="52"/>
      <c r="C134" s="100">
        <v>803</v>
      </c>
      <c r="D134" s="100" t="s">
        <v>112</v>
      </c>
      <c r="E134" s="100" t="s">
        <v>101</v>
      </c>
      <c r="F134" s="102">
        <v>3510000</v>
      </c>
      <c r="G134" s="103"/>
      <c r="H134" s="101">
        <f>H135</f>
        <v>2880</v>
      </c>
      <c r="I134" s="104"/>
      <c r="J134" s="104"/>
      <c r="K134" s="105"/>
      <c r="L134" s="106"/>
      <c r="M134" s="107"/>
      <c r="N134" s="108"/>
      <c r="O134" s="106"/>
      <c r="P134" s="105">
        <f t="shared" si="9"/>
        <v>0</v>
      </c>
      <c r="Q134" s="106">
        <f t="shared" si="10"/>
        <v>0</v>
      </c>
      <c r="R134" s="105">
        <f>R135</f>
        <v>2910</v>
      </c>
      <c r="S134" s="112"/>
      <c r="T134" s="105">
        <f>T135</f>
        <v>2910</v>
      </c>
      <c r="U134" s="112"/>
      <c r="V134" s="216">
        <f t="shared" si="6"/>
        <v>100</v>
      </c>
      <c r="W134" s="217"/>
    </row>
    <row r="135" spans="1:23" ht="30" customHeight="1">
      <c r="A135" s="138" t="s">
        <v>93</v>
      </c>
      <c r="B135" s="52"/>
      <c r="C135" s="100">
        <v>803</v>
      </c>
      <c r="D135" s="100" t="s">
        <v>112</v>
      </c>
      <c r="E135" s="100" t="s">
        <v>101</v>
      </c>
      <c r="F135" s="102">
        <v>3510000</v>
      </c>
      <c r="G135" s="103" t="s">
        <v>76</v>
      </c>
      <c r="H135" s="101">
        <f>2050+830</f>
        <v>2880</v>
      </c>
      <c r="I135" s="104"/>
      <c r="J135" s="104"/>
      <c r="K135" s="105"/>
      <c r="L135" s="106"/>
      <c r="M135" s="107"/>
      <c r="N135" s="108"/>
      <c r="O135" s="106"/>
      <c r="P135" s="105">
        <f t="shared" si="9"/>
        <v>0</v>
      </c>
      <c r="Q135" s="106">
        <f t="shared" si="10"/>
        <v>0</v>
      </c>
      <c r="R135" s="105">
        <v>2910</v>
      </c>
      <c r="S135" s="112"/>
      <c r="T135" s="105">
        <v>2910</v>
      </c>
      <c r="U135" s="112"/>
      <c r="V135" s="216">
        <f t="shared" si="6"/>
        <v>100</v>
      </c>
      <c r="W135" s="217"/>
    </row>
    <row r="136" spans="1:23" ht="12" customHeight="1">
      <c r="A136" s="138"/>
      <c r="B136" s="52"/>
      <c r="C136" s="100"/>
      <c r="D136" s="100"/>
      <c r="E136" s="100"/>
      <c r="F136" s="102"/>
      <c r="G136" s="103"/>
      <c r="H136" s="101"/>
      <c r="I136" s="104"/>
      <c r="J136" s="104"/>
      <c r="K136" s="105"/>
      <c r="L136" s="106"/>
      <c r="M136" s="107"/>
      <c r="N136" s="108"/>
      <c r="O136" s="106"/>
      <c r="P136" s="105"/>
      <c r="Q136" s="106"/>
      <c r="R136" s="105"/>
      <c r="S136" s="112"/>
      <c r="T136" s="105"/>
      <c r="U136" s="112"/>
      <c r="V136" s="216"/>
      <c r="W136" s="217"/>
    </row>
    <row r="137" spans="1:23" ht="25.5" customHeight="1">
      <c r="A137" s="42" t="s">
        <v>211</v>
      </c>
      <c r="B137" s="52"/>
      <c r="C137" s="97" t="s">
        <v>270</v>
      </c>
      <c r="D137" s="97" t="s">
        <v>111</v>
      </c>
      <c r="E137" s="97"/>
      <c r="F137" s="109"/>
      <c r="G137" s="110"/>
      <c r="H137" s="98"/>
      <c r="I137" s="113"/>
      <c r="J137" s="113"/>
      <c r="K137" s="99"/>
      <c r="L137" s="115"/>
      <c r="M137" s="178"/>
      <c r="N137" s="114">
        <f aca="true" t="shared" si="15" ref="N137:O139">N138</f>
        <v>10</v>
      </c>
      <c r="O137" s="115">
        <f t="shared" si="15"/>
        <v>10</v>
      </c>
      <c r="P137" s="99">
        <f t="shared" si="9"/>
        <v>10</v>
      </c>
      <c r="Q137" s="115">
        <f t="shared" si="10"/>
        <v>10</v>
      </c>
      <c r="R137" s="99">
        <f aca="true" t="shared" si="16" ref="R137:S140">H137+P137</f>
        <v>10</v>
      </c>
      <c r="S137" s="179">
        <f t="shared" si="16"/>
        <v>10</v>
      </c>
      <c r="T137" s="99">
        <f aca="true" t="shared" si="17" ref="T137:U139">T138</f>
        <v>10</v>
      </c>
      <c r="U137" s="179">
        <f t="shared" si="17"/>
        <v>10</v>
      </c>
      <c r="V137" s="214">
        <f t="shared" si="6"/>
        <v>100</v>
      </c>
      <c r="W137" s="215">
        <f>U137/S137*100</f>
        <v>100</v>
      </c>
    </row>
    <row r="138" spans="1:23" ht="14.25" customHeight="1">
      <c r="A138" s="40" t="s">
        <v>25</v>
      </c>
      <c r="B138" s="52"/>
      <c r="C138" s="100" t="s">
        <v>270</v>
      </c>
      <c r="D138" s="100" t="s">
        <v>111</v>
      </c>
      <c r="E138" s="100" t="s">
        <v>100</v>
      </c>
      <c r="F138" s="102"/>
      <c r="G138" s="103"/>
      <c r="H138" s="101"/>
      <c r="I138" s="104"/>
      <c r="J138" s="104"/>
      <c r="K138" s="105"/>
      <c r="L138" s="106"/>
      <c r="M138" s="107"/>
      <c r="N138" s="108">
        <f t="shared" si="15"/>
        <v>10</v>
      </c>
      <c r="O138" s="106">
        <f t="shared" si="15"/>
        <v>10</v>
      </c>
      <c r="P138" s="105">
        <f t="shared" si="9"/>
        <v>10</v>
      </c>
      <c r="Q138" s="106">
        <f t="shared" si="10"/>
        <v>10</v>
      </c>
      <c r="R138" s="105">
        <f t="shared" si="16"/>
        <v>10</v>
      </c>
      <c r="S138" s="112">
        <f t="shared" si="16"/>
        <v>10</v>
      </c>
      <c r="T138" s="105">
        <f t="shared" si="17"/>
        <v>10</v>
      </c>
      <c r="U138" s="112">
        <f t="shared" si="17"/>
        <v>10</v>
      </c>
      <c r="V138" s="216">
        <f t="shared" si="6"/>
        <v>100</v>
      </c>
      <c r="W138" s="217">
        <f>U138/S138*100</f>
        <v>100</v>
      </c>
    </row>
    <row r="139" spans="1:23" ht="45.75" customHeight="1">
      <c r="A139" s="139" t="s">
        <v>140</v>
      </c>
      <c r="B139" s="52"/>
      <c r="C139" s="100" t="s">
        <v>270</v>
      </c>
      <c r="D139" s="100" t="s">
        <v>111</v>
      </c>
      <c r="E139" s="100" t="s">
        <v>100</v>
      </c>
      <c r="F139" s="102">
        <v>4500000</v>
      </c>
      <c r="G139" s="103"/>
      <c r="H139" s="101"/>
      <c r="I139" s="104"/>
      <c r="J139" s="104"/>
      <c r="K139" s="105"/>
      <c r="L139" s="106"/>
      <c r="M139" s="107"/>
      <c r="N139" s="108">
        <f t="shared" si="15"/>
        <v>10</v>
      </c>
      <c r="O139" s="106">
        <f t="shared" si="15"/>
        <v>10</v>
      </c>
      <c r="P139" s="105">
        <f t="shared" si="9"/>
        <v>10</v>
      </c>
      <c r="Q139" s="106">
        <f t="shared" si="10"/>
        <v>10</v>
      </c>
      <c r="R139" s="105">
        <f t="shared" si="16"/>
        <v>10</v>
      </c>
      <c r="S139" s="112">
        <f t="shared" si="16"/>
        <v>10</v>
      </c>
      <c r="T139" s="105">
        <f t="shared" si="17"/>
        <v>10</v>
      </c>
      <c r="U139" s="112">
        <f t="shared" si="17"/>
        <v>10</v>
      </c>
      <c r="V139" s="216">
        <f t="shared" si="6"/>
        <v>100</v>
      </c>
      <c r="W139" s="217">
        <f>U139/S139*100</f>
        <v>100</v>
      </c>
    </row>
    <row r="140" spans="1:23" ht="45.75" customHeight="1">
      <c r="A140" s="140" t="s">
        <v>257</v>
      </c>
      <c r="B140" s="52"/>
      <c r="C140" s="100" t="s">
        <v>270</v>
      </c>
      <c r="D140" s="100" t="s">
        <v>111</v>
      </c>
      <c r="E140" s="100" t="s">
        <v>100</v>
      </c>
      <c r="F140" s="102">
        <v>4500000</v>
      </c>
      <c r="G140" s="103" t="s">
        <v>258</v>
      </c>
      <c r="H140" s="101"/>
      <c r="I140" s="104"/>
      <c r="J140" s="104"/>
      <c r="K140" s="105"/>
      <c r="L140" s="106"/>
      <c r="M140" s="107"/>
      <c r="N140" s="108">
        <v>10</v>
      </c>
      <c r="O140" s="106">
        <v>10</v>
      </c>
      <c r="P140" s="105">
        <f t="shared" si="9"/>
        <v>10</v>
      </c>
      <c r="Q140" s="106">
        <f t="shared" si="10"/>
        <v>10</v>
      </c>
      <c r="R140" s="105">
        <f t="shared" si="16"/>
        <v>10</v>
      </c>
      <c r="S140" s="112">
        <f t="shared" si="16"/>
        <v>10</v>
      </c>
      <c r="T140" s="105">
        <v>10</v>
      </c>
      <c r="U140" s="112">
        <v>10</v>
      </c>
      <c r="V140" s="216">
        <f t="shared" si="6"/>
        <v>100</v>
      </c>
      <c r="W140" s="217">
        <f>U140/S140*100</f>
        <v>100</v>
      </c>
    </row>
    <row r="141" spans="1:23" ht="12" customHeight="1">
      <c r="A141" s="141"/>
      <c r="B141" s="52"/>
      <c r="C141" s="100"/>
      <c r="D141" s="100"/>
      <c r="E141" s="100"/>
      <c r="F141" s="102"/>
      <c r="G141" s="103"/>
      <c r="H141" s="101"/>
      <c r="I141" s="104"/>
      <c r="J141" s="104"/>
      <c r="K141" s="105"/>
      <c r="L141" s="106"/>
      <c r="M141" s="107"/>
      <c r="N141" s="108"/>
      <c r="O141" s="106"/>
      <c r="P141" s="105"/>
      <c r="Q141" s="106"/>
      <c r="R141" s="105"/>
      <c r="S141" s="112"/>
      <c r="T141" s="105"/>
      <c r="U141" s="112"/>
      <c r="V141" s="216"/>
      <c r="W141" s="217"/>
    </row>
    <row r="142" spans="1:23" ht="36.75" customHeight="1">
      <c r="A142" s="173" t="s">
        <v>126</v>
      </c>
      <c r="B142" s="52"/>
      <c r="C142" s="97">
        <v>804</v>
      </c>
      <c r="D142" s="97"/>
      <c r="E142" s="97"/>
      <c r="F142" s="109"/>
      <c r="G142" s="110"/>
      <c r="H142" s="98">
        <f>H144+H148</f>
        <v>2230</v>
      </c>
      <c r="I142" s="104"/>
      <c r="J142" s="104"/>
      <c r="K142" s="105"/>
      <c r="L142" s="106"/>
      <c r="M142" s="107"/>
      <c r="N142" s="114">
        <f>N143</f>
        <v>198</v>
      </c>
      <c r="O142" s="106"/>
      <c r="P142" s="99">
        <f t="shared" si="9"/>
        <v>198</v>
      </c>
      <c r="Q142" s="115">
        <f t="shared" si="10"/>
        <v>0</v>
      </c>
      <c r="R142" s="99">
        <f>R143</f>
        <v>2528</v>
      </c>
      <c r="S142" s="179"/>
      <c r="T142" s="99">
        <f>T143</f>
        <v>2528</v>
      </c>
      <c r="U142" s="179"/>
      <c r="V142" s="214">
        <f t="shared" si="6"/>
        <v>100</v>
      </c>
      <c r="W142" s="217"/>
    </row>
    <row r="143" spans="1:23" ht="23.25" customHeight="1">
      <c r="A143" s="42" t="s">
        <v>1</v>
      </c>
      <c r="B143" s="52"/>
      <c r="C143" s="97">
        <v>804</v>
      </c>
      <c r="D143" s="97" t="s">
        <v>112</v>
      </c>
      <c r="E143" s="97"/>
      <c r="F143" s="109"/>
      <c r="G143" s="110"/>
      <c r="H143" s="98">
        <f>H144+H148</f>
        <v>2230</v>
      </c>
      <c r="I143" s="104"/>
      <c r="J143" s="104"/>
      <c r="K143" s="105"/>
      <c r="L143" s="106"/>
      <c r="M143" s="107"/>
      <c r="N143" s="114">
        <f>N144</f>
        <v>198</v>
      </c>
      <c r="O143" s="106"/>
      <c r="P143" s="99">
        <f t="shared" si="9"/>
        <v>198</v>
      </c>
      <c r="Q143" s="115">
        <f t="shared" si="10"/>
        <v>0</v>
      </c>
      <c r="R143" s="99">
        <f>R144+R148</f>
        <v>2528</v>
      </c>
      <c r="S143" s="179"/>
      <c r="T143" s="99">
        <f>T144+T148</f>
        <v>2528</v>
      </c>
      <c r="U143" s="179"/>
      <c r="V143" s="214">
        <f t="shared" si="6"/>
        <v>100</v>
      </c>
      <c r="W143" s="217"/>
    </row>
    <row r="144" spans="1:23" ht="12.75" customHeight="1">
      <c r="A144" s="40" t="s">
        <v>4</v>
      </c>
      <c r="B144" s="52"/>
      <c r="C144" s="100">
        <v>804</v>
      </c>
      <c r="D144" s="100" t="s">
        <v>112</v>
      </c>
      <c r="E144" s="100" t="s">
        <v>100</v>
      </c>
      <c r="F144" s="102"/>
      <c r="G144" s="103"/>
      <c r="H144" s="101">
        <v>500</v>
      </c>
      <c r="I144" s="104"/>
      <c r="J144" s="104"/>
      <c r="K144" s="105"/>
      <c r="L144" s="106"/>
      <c r="M144" s="107"/>
      <c r="N144" s="108">
        <f>N145</f>
        <v>198</v>
      </c>
      <c r="O144" s="106"/>
      <c r="P144" s="105">
        <f t="shared" si="9"/>
        <v>198</v>
      </c>
      <c r="Q144" s="106">
        <f t="shared" si="10"/>
        <v>0</v>
      </c>
      <c r="R144" s="105">
        <f>R145</f>
        <v>778</v>
      </c>
      <c r="S144" s="112"/>
      <c r="T144" s="105">
        <f>T145</f>
        <v>778</v>
      </c>
      <c r="U144" s="112"/>
      <c r="V144" s="216">
        <f aca="true" t="shared" si="18" ref="V144:V207">T144/R144*100</f>
        <v>100</v>
      </c>
      <c r="W144" s="217"/>
    </row>
    <row r="145" spans="1:23" ht="15" customHeight="1">
      <c r="A145" s="137" t="s">
        <v>90</v>
      </c>
      <c r="B145" s="52"/>
      <c r="C145" s="100">
        <v>804</v>
      </c>
      <c r="D145" s="100" t="s">
        <v>112</v>
      </c>
      <c r="E145" s="100" t="s">
        <v>100</v>
      </c>
      <c r="F145" s="102">
        <v>3500000</v>
      </c>
      <c r="G145" s="103"/>
      <c r="H145" s="101">
        <v>500</v>
      </c>
      <c r="I145" s="104"/>
      <c r="J145" s="104"/>
      <c r="K145" s="105"/>
      <c r="L145" s="106"/>
      <c r="M145" s="107"/>
      <c r="N145" s="108">
        <f>N146</f>
        <v>198</v>
      </c>
      <c r="O145" s="106"/>
      <c r="P145" s="105">
        <f t="shared" si="9"/>
        <v>198</v>
      </c>
      <c r="Q145" s="106">
        <f t="shared" si="10"/>
        <v>0</v>
      </c>
      <c r="R145" s="105">
        <f>R146</f>
        <v>778</v>
      </c>
      <c r="S145" s="112"/>
      <c r="T145" s="105">
        <f>T146</f>
        <v>778</v>
      </c>
      <c r="U145" s="112"/>
      <c r="V145" s="216">
        <f t="shared" si="18"/>
        <v>100</v>
      </c>
      <c r="W145" s="217"/>
    </row>
    <row r="146" spans="1:23" ht="15" customHeight="1">
      <c r="A146" s="138" t="s">
        <v>183</v>
      </c>
      <c r="B146" s="52"/>
      <c r="C146" s="100">
        <v>804</v>
      </c>
      <c r="D146" s="100" t="s">
        <v>112</v>
      </c>
      <c r="E146" s="100" t="s">
        <v>100</v>
      </c>
      <c r="F146" s="102">
        <v>3500000</v>
      </c>
      <c r="G146" s="103" t="s">
        <v>113</v>
      </c>
      <c r="H146" s="101">
        <v>500</v>
      </c>
      <c r="I146" s="104"/>
      <c r="J146" s="104"/>
      <c r="K146" s="105"/>
      <c r="L146" s="106"/>
      <c r="M146" s="107"/>
      <c r="N146" s="108">
        <v>198</v>
      </c>
      <c r="O146" s="106"/>
      <c r="P146" s="105">
        <f t="shared" si="9"/>
        <v>198</v>
      </c>
      <c r="Q146" s="106">
        <f t="shared" si="10"/>
        <v>0</v>
      </c>
      <c r="R146" s="105">
        <v>778</v>
      </c>
      <c r="S146" s="112"/>
      <c r="T146" s="105">
        <v>778</v>
      </c>
      <c r="U146" s="112"/>
      <c r="V146" s="216">
        <f t="shared" si="18"/>
        <v>100</v>
      </c>
      <c r="W146" s="217"/>
    </row>
    <row r="147" spans="1:23" ht="12" customHeight="1">
      <c r="A147" s="146"/>
      <c r="B147" s="52"/>
      <c r="C147" s="100"/>
      <c r="D147" s="97"/>
      <c r="E147" s="97"/>
      <c r="F147" s="109"/>
      <c r="G147" s="110"/>
      <c r="H147" s="101"/>
      <c r="I147" s="104"/>
      <c r="J147" s="104"/>
      <c r="K147" s="105"/>
      <c r="L147" s="106"/>
      <c r="M147" s="107"/>
      <c r="N147" s="108"/>
      <c r="O147" s="106"/>
      <c r="P147" s="105"/>
      <c r="Q147" s="106"/>
      <c r="R147" s="105"/>
      <c r="S147" s="112"/>
      <c r="T147" s="105"/>
      <c r="U147" s="112"/>
      <c r="V147" s="216"/>
      <c r="W147" s="217"/>
    </row>
    <row r="148" spans="1:23" ht="14.25" customHeight="1">
      <c r="A148" s="40" t="s">
        <v>5</v>
      </c>
      <c r="B148" s="52"/>
      <c r="C148" s="100">
        <v>804</v>
      </c>
      <c r="D148" s="100" t="s">
        <v>112</v>
      </c>
      <c r="E148" s="100" t="s">
        <v>101</v>
      </c>
      <c r="F148" s="102"/>
      <c r="G148" s="103"/>
      <c r="H148" s="101">
        <f>H149</f>
        <v>1730</v>
      </c>
      <c r="I148" s="104"/>
      <c r="J148" s="104"/>
      <c r="K148" s="105"/>
      <c r="L148" s="106"/>
      <c r="M148" s="107"/>
      <c r="N148" s="108"/>
      <c r="O148" s="106"/>
      <c r="P148" s="105">
        <f t="shared" si="9"/>
        <v>0</v>
      </c>
      <c r="Q148" s="106">
        <f t="shared" si="10"/>
        <v>0</v>
      </c>
      <c r="R148" s="105">
        <f>R149</f>
        <v>1750</v>
      </c>
      <c r="S148" s="112"/>
      <c r="T148" s="105">
        <f>T149</f>
        <v>1750</v>
      </c>
      <c r="U148" s="112"/>
      <c r="V148" s="216">
        <f t="shared" si="18"/>
        <v>100</v>
      </c>
      <c r="W148" s="217"/>
    </row>
    <row r="149" spans="1:23" ht="15" customHeight="1">
      <c r="A149" s="137" t="s">
        <v>91</v>
      </c>
      <c r="B149" s="52"/>
      <c r="C149" s="100">
        <v>804</v>
      </c>
      <c r="D149" s="100" t="s">
        <v>112</v>
      </c>
      <c r="E149" s="100" t="s">
        <v>101</v>
      </c>
      <c r="F149" s="102">
        <v>3510000</v>
      </c>
      <c r="G149" s="103"/>
      <c r="H149" s="101">
        <f>H150</f>
        <v>1730</v>
      </c>
      <c r="I149" s="104"/>
      <c r="J149" s="104"/>
      <c r="K149" s="105"/>
      <c r="L149" s="106"/>
      <c r="M149" s="107"/>
      <c r="N149" s="108"/>
      <c r="O149" s="106"/>
      <c r="P149" s="105">
        <f t="shared" si="9"/>
        <v>0</v>
      </c>
      <c r="Q149" s="106">
        <f t="shared" si="10"/>
        <v>0</v>
      </c>
      <c r="R149" s="105">
        <f>R150</f>
        <v>1750</v>
      </c>
      <c r="S149" s="112"/>
      <c r="T149" s="105">
        <f>T150</f>
        <v>1750</v>
      </c>
      <c r="U149" s="112"/>
      <c r="V149" s="216">
        <f t="shared" si="18"/>
        <v>100</v>
      </c>
      <c r="W149" s="217"/>
    </row>
    <row r="150" spans="1:23" ht="30" customHeight="1">
      <c r="A150" s="138" t="s">
        <v>93</v>
      </c>
      <c r="B150" s="52"/>
      <c r="C150" s="100">
        <v>804</v>
      </c>
      <c r="D150" s="100" t="s">
        <v>112</v>
      </c>
      <c r="E150" s="100" t="s">
        <v>101</v>
      </c>
      <c r="F150" s="102">
        <v>3510000</v>
      </c>
      <c r="G150" s="103" t="s">
        <v>76</v>
      </c>
      <c r="H150" s="101">
        <f>1430+300</f>
        <v>1730</v>
      </c>
      <c r="I150" s="104"/>
      <c r="J150" s="104"/>
      <c r="K150" s="105"/>
      <c r="L150" s="106"/>
      <c r="M150" s="107"/>
      <c r="N150" s="108"/>
      <c r="O150" s="106"/>
      <c r="P150" s="105">
        <f t="shared" si="9"/>
        <v>0</v>
      </c>
      <c r="Q150" s="106">
        <f t="shared" si="10"/>
        <v>0</v>
      </c>
      <c r="R150" s="105">
        <v>1750</v>
      </c>
      <c r="S150" s="112"/>
      <c r="T150" s="105">
        <v>1750</v>
      </c>
      <c r="U150" s="112"/>
      <c r="V150" s="216">
        <f t="shared" si="18"/>
        <v>100</v>
      </c>
      <c r="W150" s="217"/>
    </row>
    <row r="151" spans="1:23" ht="12" customHeight="1">
      <c r="A151" s="145"/>
      <c r="B151" s="52"/>
      <c r="C151" s="100"/>
      <c r="D151" s="100"/>
      <c r="E151" s="100"/>
      <c r="F151" s="102"/>
      <c r="G151" s="103"/>
      <c r="H151" s="101"/>
      <c r="I151" s="104"/>
      <c r="J151" s="104"/>
      <c r="K151" s="105"/>
      <c r="L151" s="106"/>
      <c r="M151" s="107"/>
      <c r="N151" s="108"/>
      <c r="O151" s="106"/>
      <c r="P151" s="105"/>
      <c r="Q151" s="106"/>
      <c r="R151" s="105"/>
      <c r="S151" s="112"/>
      <c r="T151" s="105"/>
      <c r="U151" s="112"/>
      <c r="V151" s="216"/>
      <c r="W151" s="217"/>
    </row>
    <row r="152" spans="1:23" ht="25.5" customHeight="1">
      <c r="A152" s="173" t="s">
        <v>127</v>
      </c>
      <c r="B152" s="52"/>
      <c r="C152" s="97">
        <v>805</v>
      </c>
      <c r="D152" s="97"/>
      <c r="E152" s="97"/>
      <c r="F152" s="109"/>
      <c r="G152" s="110"/>
      <c r="H152" s="98">
        <f>H153+H163</f>
        <v>7213</v>
      </c>
      <c r="I152" s="104"/>
      <c r="J152" s="104"/>
      <c r="K152" s="105"/>
      <c r="L152" s="106"/>
      <c r="M152" s="178">
        <f>M153+M163+M177</f>
        <v>15</v>
      </c>
      <c r="N152" s="114">
        <f>N153+N158+N163+N172+N177+N182</f>
        <v>93</v>
      </c>
      <c r="O152" s="114">
        <f>O153+O158+O163+O172+O177+O182</f>
        <v>93</v>
      </c>
      <c r="P152" s="99">
        <f t="shared" si="9"/>
        <v>108</v>
      </c>
      <c r="Q152" s="115">
        <f t="shared" si="10"/>
        <v>93</v>
      </c>
      <c r="R152" s="99">
        <f>R153+R158+R163+R172+R177+R182</f>
        <v>7522</v>
      </c>
      <c r="S152" s="179">
        <f>S158+S163+S172+S182</f>
        <v>93</v>
      </c>
      <c r="T152" s="99">
        <f>T153+T158+T163+T172+T177+T182</f>
        <v>7480</v>
      </c>
      <c r="U152" s="179">
        <f>U158+U163+U172+U182</f>
        <v>68</v>
      </c>
      <c r="V152" s="214">
        <f t="shared" si="18"/>
        <v>99.44163786227067</v>
      </c>
      <c r="W152" s="215">
        <f>U152/S152*100</f>
        <v>73.11827956989248</v>
      </c>
    </row>
    <row r="153" spans="1:23" ht="24" customHeight="1">
      <c r="A153" s="42" t="s">
        <v>229</v>
      </c>
      <c r="B153" s="52"/>
      <c r="C153" s="97">
        <v>805</v>
      </c>
      <c r="D153" s="97" t="s">
        <v>102</v>
      </c>
      <c r="E153" s="97"/>
      <c r="F153" s="109"/>
      <c r="G153" s="110"/>
      <c r="H153" s="98">
        <v>15</v>
      </c>
      <c r="I153" s="104"/>
      <c r="J153" s="104"/>
      <c r="K153" s="105"/>
      <c r="L153" s="106"/>
      <c r="M153" s="178"/>
      <c r="N153" s="108"/>
      <c r="O153" s="106"/>
      <c r="P153" s="99">
        <f t="shared" si="9"/>
        <v>0</v>
      </c>
      <c r="Q153" s="115">
        <f t="shared" si="10"/>
        <v>0</v>
      </c>
      <c r="R153" s="99">
        <f>H153+P153</f>
        <v>15</v>
      </c>
      <c r="S153" s="179"/>
      <c r="T153" s="99">
        <f>T154</f>
        <v>15</v>
      </c>
      <c r="U153" s="179"/>
      <c r="V153" s="214">
        <f t="shared" si="18"/>
        <v>100</v>
      </c>
      <c r="W153" s="215"/>
    </row>
    <row r="154" spans="1:23" ht="48" customHeight="1">
      <c r="A154" s="40" t="s">
        <v>18</v>
      </c>
      <c r="B154" s="52"/>
      <c r="C154" s="100">
        <v>805</v>
      </c>
      <c r="D154" s="100" t="s">
        <v>102</v>
      </c>
      <c r="E154" s="100" t="s">
        <v>109</v>
      </c>
      <c r="F154" s="102"/>
      <c r="G154" s="103"/>
      <c r="H154" s="101">
        <v>15</v>
      </c>
      <c r="I154" s="104"/>
      <c r="J154" s="104"/>
      <c r="K154" s="105"/>
      <c r="L154" s="106"/>
      <c r="M154" s="107"/>
      <c r="N154" s="108"/>
      <c r="O154" s="106"/>
      <c r="P154" s="105">
        <f t="shared" si="9"/>
        <v>0</v>
      </c>
      <c r="Q154" s="106">
        <f t="shared" si="10"/>
        <v>0</v>
      </c>
      <c r="R154" s="105">
        <f>H154+P154</f>
        <v>15</v>
      </c>
      <c r="S154" s="112"/>
      <c r="T154" s="105">
        <f>T155</f>
        <v>15</v>
      </c>
      <c r="U154" s="112"/>
      <c r="V154" s="216">
        <f t="shared" si="18"/>
        <v>100</v>
      </c>
      <c r="W154" s="217"/>
    </row>
    <row r="155" spans="1:23" ht="15" customHeight="1">
      <c r="A155" s="139" t="s">
        <v>149</v>
      </c>
      <c r="B155" s="52"/>
      <c r="C155" s="100">
        <v>805</v>
      </c>
      <c r="D155" s="100" t="s">
        <v>102</v>
      </c>
      <c r="E155" s="100" t="s">
        <v>109</v>
      </c>
      <c r="F155" s="102">
        <v>5230000</v>
      </c>
      <c r="G155" s="103"/>
      <c r="H155" s="101">
        <v>15</v>
      </c>
      <c r="I155" s="104"/>
      <c r="J155" s="104"/>
      <c r="K155" s="105"/>
      <c r="L155" s="106"/>
      <c r="M155" s="107"/>
      <c r="N155" s="108"/>
      <c r="O155" s="106"/>
      <c r="P155" s="105">
        <f t="shared" si="9"/>
        <v>0</v>
      </c>
      <c r="Q155" s="106">
        <f t="shared" si="10"/>
        <v>0</v>
      </c>
      <c r="R155" s="105">
        <f>H155+P155</f>
        <v>15</v>
      </c>
      <c r="S155" s="112"/>
      <c r="T155" s="105">
        <f>T156</f>
        <v>15</v>
      </c>
      <c r="U155" s="112"/>
      <c r="V155" s="216">
        <f t="shared" si="18"/>
        <v>100</v>
      </c>
      <c r="W155" s="217"/>
    </row>
    <row r="156" spans="1:23" ht="60" customHeight="1">
      <c r="A156" s="140" t="s">
        <v>209</v>
      </c>
      <c r="B156" s="52"/>
      <c r="C156" s="100">
        <v>805</v>
      </c>
      <c r="D156" s="100" t="s">
        <v>102</v>
      </c>
      <c r="E156" s="100" t="s">
        <v>109</v>
      </c>
      <c r="F156" s="102">
        <v>5230000</v>
      </c>
      <c r="G156" s="103" t="s">
        <v>75</v>
      </c>
      <c r="H156" s="101">
        <v>15</v>
      </c>
      <c r="I156" s="104"/>
      <c r="J156" s="104"/>
      <c r="K156" s="105"/>
      <c r="L156" s="106"/>
      <c r="M156" s="107"/>
      <c r="N156" s="108"/>
      <c r="O156" s="106"/>
      <c r="P156" s="105">
        <f t="shared" si="9"/>
        <v>0</v>
      </c>
      <c r="Q156" s="106">
        <f t="shared" si="10"/>
        <v>0</v>
      </c>
      <c r="R156" s="105">
        <f>H156+P156</f>
        <v>15</v>
      </c>
      <c r="S156" s="112"/>
      <c r="T156" s="105">
        <v>15</v>
      </c>
      <c r="U156" s="112"/>
      <c r="V156" s="216">
        <f t="shared" si="18"/>
        <v>100</v>
      </c>
      <c r="W156" s="217"/>
    </row>
    <row r="157" spans="1:23" ht="12" customHeight="1">
      <c r="A157" s="141"/>
      <c r="B157" s="52"/>
      <c r="C157" s="97"/>
      <c r="D157" s="97"/>
      <c r="E157" s="97"/>
      <c r="F157" s="109"/>
      <c r="G157" s="110"/>
      <c r="H157" s="98"/>
      <c r="I157" s="104"/>
      <c r="J157" s="104"/>
      <c r="K157" s="105"/>
      <c r="L157" s="106"/>
      <c r="M157" s="107"/>
      <c r="N157" s="108"/>
      <c r="O157" s="106"/>
      <c r="P157" s="105"/>
      <c r="Q157" s="106"/>
      <c r="R157" s="105"/>
      <c r="S157" s="112"/>
      <c r="T157" s="105"/>
      <c r="U157" s="112"/>
      <c r="V157" s="216"/>
      <c r="W157" s="217"/>
    </row>
    <row r="158" spans="1:23" ht="14.25" customHeight="1">
      <c r="A158" s="42" t="s">
        <v>19</v>
      </c>
      <c r="B158" s="52"/>
      <c r="C158" s="97" t="s">
        <v>205</v>
      </c>
      <c r="D158" s="97" t="s">
        <v>103</v>
      </c>
      <c r="E158" s="97"/>
      <c r="F158" s="109"/>
      <c r="G158" s="110"/>
      <c r="H158" s="98"/>
      <c r="I158" s="104"/>
      <c r="J158" s="104"/>
      <c r="K158" s="105"/>
      <c r="L158" s="106"/>
      <c r="M158" s="107"/>
      <c r="N158" s="114">
        <v>2</v>
      </c>
      <c r="O158" s="115">
        <f>O159</f>
        <v>2</v>
      </c>
      <c r="P158" s="99">
        <f t="shared" si="9"/>
        <v>2</v>
      </c>
      <c r="Q158" s="115">
        <f t="shared" si="10"/>
        <v>2</v>
      </c>
      <c r="R158" s="99">
        <f aca="true" t="shared" si="19" ref="R158:S161">H158+P158</f>
        <v>2</v>
      </c>
      <c r="S158" s="179">
        <f t="shared" si="19"/>
        <v>2</v>
      </c>
      <c r="T158" s="99">
        <f>T159</f>
        <v>2</v>
      </c>
      <c r="U158" s="179">
        <f>U159</f>
        <v>2</v>
      </c>
      <c r="V158" s="214">
        <f t="shared" si="18"/>
        <v>100</v>
      </c>
      <c r="W158" s="215">
        <f>U158/S158*100</f>
        <v>100</v>
      </c>
    </row>
    <row r="159" spans="1:23" ht="13.5" customHeight="1">
      <c r="A159" s="40" t="s">
        <v>21</v>
      </c>
      <c r="B159" s="52"/>
      <c r="C159" s="100" t="s">
        <v>205</v>
      </c>
      <c r="D159" s="100" t="s">
        <v>103</v>
      </c>
      <c r="E159" s="100" t="s">
        <v>111</v>
      </c>
      <c r="F159" s="102"/>
      <c r="G159" s="103"/>
      <c r="H159" s="101"/>
      <c r="I159" s="104"/>
      <c r="J159" s="104"/>
      <c r="K159" s="105"/>
      <c r="L159" s="106"/>
      <c r="M159" s="107"/>
      <c r="N159" s="108">
        <v>2</v>
      </c>
      <c r="O159" s="106">
        <f>O160</f>
        <v>2</v>
      </c>
      <c r="P159" s="105">
        <f t="shared" si="9"/>
        <v>2</v>
      </c>
      <c r="Q159" s="106">
        <f t="shared" si="10"/>
        <v>2</v>
      </c>
      <c r="R159" s="105">
        <f t="shared" si="19"/>
        <v>2</v>
      </c>
      <c r="S159" s="112">
        <f t="shared" si="19"/>
        <v>2</v>
      </c>
      <c r="T159" s="105">
        <f>T160</f>
        <v>2</v>
      </c>
      <c r="U159" s="112">
        <f>T160</f>
        <v>2</v>
      </c>
      <c r="V159" s="216">
        <f t="shared" si="18"/>
        <v>100</v>
      </c>
      <c r="W159" s="217">
        <f>U159/S159*100</f>
        <v>100</v>
      </c>
    </row>
    <row r="160" spans="1:23" ht="15" customHeight="1">
      <c r="A160" s="137" t="s">
        <v>80</v>
      </c>
      <c r="B160" s="52"/>
      <c r="C160" s="100" t="s">
        <v>205</v>
      </c>
      <c r="D160" s="100" t="s">
        <v>103</v>
      </c>
      <c r="E160" s="100" t="s">
        <v>111</v>
      </c>
      <c r="F160" s="102">
        <v>3100000</v>
      </c>
      <c r="G160" s="103"/>
      <c r="H160" s="101"/>
      <c r="I160" s="104"/>
      <c r="J160" s="104"/>
      <c r="K160" s="105"/>
      <c r="L160" s="106"/>
      <c r="M160" s="107"/>
      <c r="N160" s="108">
        <v>2</v>
      </c>
      <c r="O160" s="106">
        <f>O161</f>
        <v>2</v>
      </c>
      <c r="P160" s="105">
        <f t="shared" si="9"/>
        <v>2</v>
      </c>
      <c r="Q160" s="106">
        <f t="shared" si="10"/>
        <v>2</v>
      </c>
      <c r="R160" s="105">
        <f t="shared" si="19"/>
        <v>2</v>
      </c>
      <c r="S160" s="112">
        <f t="shared" si="19"/>
        <v>2</v>
      </c>
      <c r="T160" s="105">
        <f>T161</f>
        <v>2</v>
      </c>
      <c r="U160" s="112">
        <f>U161</f>
        <v>2</v>
      </c>
      <c r="V160" s="216">
        <f t="shared" si="18"/>
        <v>100</v>
      </c>
      <c r="W160" s="217">
        <f>U160/S160*100</f>
        <v>100</v>
      </c>
    </row>
    <row r="161" spans="1:23" ht="30.75" customHeight="1">
      <c r="A161" s="138" t="s">
        <v>243</v>
      </c>
      <c r="B161" s="52"/>
      <c r="C161" s="100" t="s">
        <v>205</v>
      </c>
      <c r="D161" s="100" t="s">
        <v>103</v>
      </c>
      <c r="E161" s="100" t="s">
        <v>111</v>
      </c>
      <c r="F161" s="102">
        <v>3100000</v>
      </c>
      <c r="G161" s="103" t="s">
        <v>246</v>
      </c>
      <c r="H161" s="101"/>
      <c r="I161" s="104"/>
      <c r="J161" s="104"/>
      <c r="K161" s="105"/>
      <c r="L161" s="106"/>
      <c r="M161" s="107"/>
      <c r="N161" s="108">
        <v>2</v>
      </c>
      <c r="O161" s="106">
        <v>2</v>
      </c>
      <c r="P161" s="105">
        <f t="shared" si="9"/>
        <v>2</v>
      </c>
      <c r="Q161" s="106">
        <f t="shared" si="10"/>
        <v>2</v>
      </c>
      <c r="R161" s="105">
        <f t="shared" si="19"/>
        <v>2</v>
      </c>
      <c r="S161" s="112">
        <f t="shared" si="19"/>
        <v>2</v>
      </c>
      <c r="T161" s="105">
        <v>2</v>
      </c>
      <c r="U161" s="112">
        <v>2</v>
      </c>
      <c r="V161" s="216">
        <f t="shared" si="18"/>
        <v>100</v>
      </c>
      <c r="W161" s="217">
        <f>U161/S161*100</f>
        <v>100</v>
      </c>
    </row>
    <row r="162" spans="1:23" ht="12" customHeight="1">
      <c r="A162" s="145"/>
      <c r="B162" s="52"/>
      <c r="C162" s="97"/>
      <c r="D162" s="97"/>
      <c r="E162" s="97"/>
      <c r="F162" s="109"/>
      <c r="G162" s="110"/>
      <c r="H162" s="98"/>
      <c r="I162" s="104"/>
      <c r="J162" s="104"/>
      <c r="K162" s="105"/>
      <c r="L162" s="106"/>
      <c r="M162" s="107"/>
      <c r="N162" s="108"/>
      <c r="O162" s="106"/>
      <c r="P162" s="105"/>
      <c r="Q162" s="106"/>
      <c r="R162" s="105"/>
      <c r="S162" s="112"/>
      <c r="T162" s="105"/>
      <c r="U162" s="112"/>
      <c r="V162" s="216"/>
      <c r="W162" s="217"/>
    </row>
    <row r="163" spans="1:23" ht="24" customHeight="1">
      <c r="A163" s="42" t="s">
        <v>1</v>
      </c>
      <c r="B163" s="52"/>
      <c r="C163" s="97">
        <v>805</v>
      </c>
      <c r="D163" s="97" t="s">
        <v>112</v>
      </c>
      <c r="E163" s="97"/>
      <c r="F163" s="109"/>
      <c r="G163" s="110"/>
      <c r="H163" s="98">
        <f>H164+H168</f>
        <v>7198</v>
      </c>
      <c r="I163" s="104"/>
      <c r="J163" s="104"/>
      <c r="K163" s="105"/>
      <c r="L163" s="106"/>
      <c r="M163" s="178"/>
      <c r="N163" s="114">
        <f>N164+N168</f>
        <v>61</v>
      </c>
      <c r="O163" s="115">
        <f>O164+O168</f>
        <v>61</v>
      </c>
      <c r="P163" s="99">
        <f t="shared" si="9"/>
        <v>61</v>
      </c>
      <c r="Q163" s="115">
        <f t="shared" si="10"/>
        <v>61</v>
      </c>
      <c r="R163" s="99">
        <f>R164+R168</f>
        <v>7460</v>
      </c>
      <c r="S163" s="179">
        <f>I163+Q163</f>
        <v>61</v>
      </c>
      <c r="T163" s="99">
        <f>T164+T168</f>
        <v>7458</v>
      </c>
      <c r="U163" s="179">
        <f>U168</f>
        <v>61</v>
      </c>
      <c r="V163" s="214">
        <f t="shared" si="18"/>
        <v>99.97319034852546</v>
      </c>
      <c r="W163" s="215">
        <f>U163/S163*100</f>
        <v>100</v>
      </c>
    </row>
    <row r="164" spans="1:23" ht="14.25" customHeight="1">
      <c r="A164" s="40" t="s">
        <v>4</v>
      </c>
      <c r="B164" s="52"/>
      <c r="C164" s="100">
        <v>805</v>
      </c>
      <c r="D164" s="100" t="s">
        <v>112</v>
      </c>
      <c r="E164" s="100" t="s">
        <v>100</v>
      </c>
      <c r="F164" s="102"/>
      <c r="G164" s="103"/>
      <c r="H164" s="101">
        <v>1758</v>
      </c>
      <c r="I164" s="104"/>
      <c r="J164" s="104"/>
      <c r="K164" s="105"/>
      <c r="L164" s="106"/>
      <c r="M164" s="107"/>
      <c r="N164" s="108">
        <f>N165</f>
        <v>-217</v>
      </c>
      <c r="O164" s="106"/>
      <c r="P164" s="105">
        <f t="shared" si="9"/>
        <v>-217</v>
      </c>
      <c r="Q164" s="106">
        <f t="shared" si="10"/>
        <v>0</v>
      </c>
      <c r="R164" s="105">
        <f>H164+P164</f>
        <v>1541</v>
      </c>
      <c r="S164" s="112"/>
      <c r="T164" s="105">
        <f>T165</f>
        <v>1539</v>
      </c>
      <c r="U164" s="112"/>
      <c r="V164" s="216">
        <f t="shared" si="18"/>
        <v>99.87021414665801</v>
      </c>
      <c r="W164" s="217"/>
    </row>
    <row r="165" spans="1:23" ht="15.75" customHeight="1">
      <c r="A165" s="137" t="s">
        <v>90</v>
      </c>
      <c r="B165" s="52"/>
      <c r="C165" s="100">
        <v>805</v>
      </c>
      <c r="D165" s="100" t="s">
        <v>112</v>
      </c>
      <c r="E165" s="100" t="s">
        <v>100</v>
      </c>
      <c r="F165" s="102">
        <v>3500000</v>
      </c>
      <c r="G165" s="103"/>
      <c r="H165" s="101">
        <v>1758</v>
      </c>
      <c r="I165" s="104"/>
      <c r="J165" s="104"/>
      <c r="K165" s="105"/>
      <c r="L165" s="106"/>
      <c r="M165" s="107"/>
      <c r="N165" s="108">
        <f>N166</f>
        <v>-217</v>
      </c>
      <c r="O165" s="106"/>
      <c r="P165" s="105">
        <f t="shared" si="9"/>
        <v>-217</v>
      </c>
      <c r="Q165" s="106">
        <f t="shared" si="10"/>
        <v>0</v>
      </c>
      <c r="R165" s="105">
        <f>H165+P165</f>
        <v>1541</v>
      </c>
      <c r="S165" s="112"/>
      <c r="T165" s="105">
        <f>T166</f>
        <v>1539</v>
      </c>
      <c r="U165" s="112"/>
      <c r="V165" s="216">
        <f t="shared" si="18"/>
        <v>99.87021414665801</v>
      </c>
      <c r="W165" s="217"/>
    </row>
    <row r="166" spans="1:23" ht="15" customHeight="1">
      <c r="A166" s="138" t="s">
        <v>183</v>
      </c>
      <c r="B166" s="52"/>
      <c r="C166" s="100">
        <v>805</v>
      </c>
      <c r="D166" s="100" t="s">
        <v>112</v>
      </c>
      <c r="E166" s="100" t="s">
        <v>100</v>
      </c>
      <c r="F166" s="102">
        <v>3500000</v>
      </c>
      <c r="G166" s="103" t="s">
        <v>113</v>
      </c>
      <c r="H166" s="101">
        <v>1758</v>
      </c>
      <c r="I166" s="104"/>
      <c r="J166" s="104"/>
      <c r="K166" s="105"/>
      <c r="L166" s="106"/>
      <c r="M166" s="107"/>
      <c r="N166" s="108">
        <v>-217</v>
      </c>
      <c r="O166" s="106"/>
      <c r="P166" s="105">
        <f t="shared" si="9"/>
        <v>-217</v>
      </c>
      <c r="Q166" s="106">
        <f t="shared" si="10"/>
        <v>0</v>
      </c>
      <c r="R166" s="105">
        <f>H166+P166</f>
        <v>1541</v>
      </c>
      <c r="S166" s="112"/>
      <c r="T166" s="105">
        <v>1539</v>
      </c>
      <c r="U166" s="112"/>
      <c r="V166" s="216">
        <f t="shared" si="18"/>
        <v>99.87021414665801</v>
      </c>
      <c r="W166" s="217"/>
    </row>
    <row r="167" spans="1:23" ht="12" customHeight="1">
      <c r="A167" s="146"/>
      <c r="B167" s="52"/>
      <c r="C167" s="100"/>
      <c r="D167" s="97"/>
      <c r="E167" s="97"/>
      <c r="F167" s="109"/>
      <c r="G167" s="110"/>
      <c r="H167" s="98"/>
      <c r="I167" s="104"/>
      <c r="J167" s="104"/>
      <c r="K167" s="105"/>
      <c r="L167" s="106"/>
      <c r="M167" s="107"/>
      <c r="N167" s="108"/>
      <c r="O167" s="106"/>
      <c r="P167" s="105"/>
      <c r="Q167" s="106"/>
      <c r="R167" s="105"/>
      <c r="S167" s="112"/>
      <c r="T167" s="105"/>
      <c r="U167" s="112"/>
      <c r="V167" s="216"/>
      <c r="W167" s="217"/>
    </row>
    <row r="168" spans="1:23" ht="14.25" customHeight="1">
      <c r="A168" s="40" t="s">
        <v>5</v>
      </c>
      <c r="B168" s="52"/>
      <c r="C168" s="100">
        <v>805</v>
      </c>
      <c r="D168" s="100" t="s">
        <v>112</v>
      </c>
      <c r="E168" s="100" t="s">
        <v>101</v>
      </c>
      <c r="F168" s="102"/>
      <c r="G168" s="103"/>
      <c r="H168" s="101">
        <f>H169</f>
        <v>5440</v>
      </c>
      <c r="I168" s="104"/>
      <c r="J168" s="104"/>
      <c r="K168" s="105"/>
      <c r="L168" s="106"/>
      <c r="M168" s="107"/>
      <c r="N168" s="108">
        <f>N169</f>
        <v>278</v>
      </c>
      <c r="O168" s="106">
        <f>O169</f>
        <v>61</v>
      </c>
      <c r="P168" s="105">
        <f t="shared" si="9"/>
        <v>278</v>
      </c>
      <c r="Q168" s="106">
        <f t="shared" si="10"/>
        <v>61</v>
      </c>
      <c r="R168" s="105">
        <f>R169</f>
        <v>5919</v>
      </c>
      <c r="S168" s="112">
        <f>I168+Q168</f>
        <v>61</v>
      </c>
      <c r="T168" s="105">
        <f>T169</f>
        <v>5919</v>
      </c>
      <c r="U168" s="112">
        <f>U169</f>
        <v>61</v>
      </c>
      <c r="V168" s="216">
        <f t="shared" si="18"/>
        <v>100</v>
      </c>
      <c r="W168" s="217">
        <f>U168/S168*100</f>
        <v>100</v>
      </c>
    </row>
    <row r="169" spans="1:23" ht="15.75" customHeight="1">
      <c r="A169" s="137" t="s">
        <v>91</v>
      </c>
      <c r="B169" s="52"/>
      <c r="C169" s="100">
        <v>805</v>
      </c>
      <c r="D169" s="100" t="s">
        <v>112</v>
      </c>
      <c r="E169" s="100" t="s">
        <v>101</v>
      </c>
      <c r="F169" s="102">
        <v>3510000</v>
      </c>
      <c r="G169" s="103"/>
      <c r="H169" s="101">
        <f>H170</f>
        <v>5440</v>
      </c>
      <c r="I169" s="104"/>
      <c r="J169" s="104"/>
      <c r="K169" s="105"/>
      <c r="L169" s="106"/>
      <c r="M169" s="107"/>
      <c r="N169" s="108">
        <f>N170</f>
        <v>278</v>
      </c>
      <c r="O169" s="106">
        <f>O170</f>
        <v>61</v>
      </c>
      <c r="P169" s="105">
        <f t="shared" si="9"/>
        <v>278</v>
      </c>
      <c r="Q169" s="106">
        <f t="shared" si="10"/>
        <v>61</v>
      </c>
      <c r="R169" s="105">
        <f>R170</f>
        <v>5919</v>
      </c>
      <c r="S169" s="112">
        <f>I169+Q169</f>
        <v>61</v>
      </c>
      <c r="T169" s="105">
        <f>T170</f>
        <v>5919</v>
      </c>
      <c r="U169" s="112">
        <f>U170</f>
        <v>61</v>
      </c>
      <c r="V169" s="216">
        <f t="shared" si="18"/>
        <v>100</v>
      </c>
      <c r="W169" s="217">
        <f>U169/S169*100</f>
        <v>100</v>
      </c>
    </row>
    <row r="170" spans="1:23" ht="30.75" customHeight="1">
      <c r="A170" s="138" t="s">
        <v>93</v>
      </c>
      <c r="B170" s="52"/>
      <c r="C170" s="100">
        <v>805</v>
      </c>
      <c r="D170" s="100" t="s">
        <v>112</v>
      </c>
      <c r="E170" s="100" t="s">
        <v>101</v>
      </c>
      <c r="F170" s="102">
        <v>3510000</v>
      </c>
      <c r="G170" s="103" t="s">
        <v>76</v>
      </c>
      <c r="H170" s="101">
        <f>5050+390</f>
        <v>5440</v>
      </c>
      <c r="I170" s="104"/>
      <c r="J170" s="104"/>
      <c r="K170" s="105"/>
      <c r="L170" s="106"/>
      <c r="M170" s="107"/>
      <c r="N170" s="108">
        <v>278</v>
      </c>
      <c r="O170" s="106">
        <v>61</v>
      </c>
      <c r="P170" s="105">
        <f t="shared" si="9"/>
        <v>278</v>
      </c>
      <c r="Q170" s="106">
        <f t="shared" si="10"/>
        <v>61</v>
      </c>
      <c r="R170" s="105">
        <v>5919</v>
      </c>
      <c r="S170" s="112">
        <f>I170+Q170</f>
        <v>61</v>
      </c>
      <c r="T170" s="105">
        <v>5919</v>
      </c>
      <c r="U170" s="112">
        <v>61</v>
      </c>
      <c r="V170" s="216">
        <f t="shared" si="18"/>
        <v>100</v>
      </c>
      <c r="W170" s="217">
        <f>U170/S170*100</f>
        <v>100</v>
      </c>
    </row>
    <row r="171" spans="1:23" ht="12" customHeight="1">
      <c r="A171" s="138"/>
      <c r="B171" s="52"/>
      <c r="C171" s="100"/>
      <c r="D171" s="100"/>
      <c r="E171" s="100"/>
      <c r="F171" s="102"/>
      <c r="G171" s="103"/>
      <c r="H171" s="101"/>
      <c r="I171" s="104"/>
      <c r="J171" s="104"/>
      <c r="K171" s="105"/>
      <c r="L171" s="106"/>
      <c r="M171" s="107"/>
      <c r="N171" s="108"/>
      <c r="O171" s="106"/>
      <c r="P171" s="105"/>
      <c r="Q171" s="106"/>
      <c r="R171" s="105"/>
      <c r="S171" s="112"/>
      <c r="T171" s="105"/>
      <c r="U171" s="112"/>
      <c r="V171" s="216"/>
      <c r="W171" s="217"/>
    </row>
    <row r="172" spans="1:23" ht="25.5" customHeight="1">
      <c r="A172" s="42" t="s">
        <v>222</v>
      </c>
      <c r="B172" s="52"/>
      <c r="C172" s="97" t="s">
        <v>205</v>
      </c>
      <c r="D172" s="97" t="s">
        <v>111</v>
      </c>
      <c r="E172" s="97"/>
      <c r="F172" s="109"/>
      <c r="G172" s="110"/>
      <c r="H172" s="98"/>
      <c r="I172" s="113"/>
      <c r="J172" s="113"/>
      <c r="K172" s="99"/>
      <c r="L172" s="115"/>
      <c r="M172" s="178"/>
      <c r="N172" s="114">
        <f aca="true" t="shared" si="20" ref="N172:O174">N173</f>
        <v>4</v>
      </c>
      <c r="O172" s="115">
        <f t="shared" si="20"/>
        <v>4</v>
      </c>
      <c r="P172" s="99">
        <f t="shared" si="9"/>
        <v>4</v>
      </c>
      <c r="Q172" s="115">
        <f t="shared" si="10"/>
        <v>4</v>
      </c>
      <c r="R172" s="99">
        <f aca="true" t="shared" si="21" ref="R172:S175">H172+P172</f>
        <v>4</v>
      </c>
      <c r="S172" s="179">
        <f t="shared" si="21"/>
        <v>4</v>
      </c>
      <c r="T172" s="99">
        <f aca="true" t="shared" si="22" ref="T172:U174">T173</f>
        <v>4</v>
      </c>
      <c r="U172" s="179">
        <f t="shared" si="22"/>
        <v>4</v>
      </c>
      <c r="V172" s="214">
        <f t="shared" si="18"/>
        <v>100</v>
      </c>
      <c r="W172" s="215">
        <f>U172/S172*100</f>
        <v>100</v>
      </c>
    </row>
    <row r="173" spans="1:23" ht="13.5" customHeight="1">
      <c r="A173" s="40" t="s">
        <v>25</v>
      </c>
      <c r="B173" s="52"/>
      <c r="C173" s="100" t="s">
        <v>205</v>
      </c>
      <c r="D173" s="100" t="s">
        <v>111</v>
      </c>
      <c r="E173" s="100" t="s">
        <v>100</v>
      </c>
      <c r="F173" s="102"/>
      <c r="G173" s="103"/>
      <c r="H173" s="101"/>
      <c r="I173" s="104"/>
      <c r="J173" s="104"/>
      <c r="K173" s="105"/>
      <c r="L173" s="106"/>
      <c r="M173" s="107"/>
      <c r="N173" s="108">
        <f t="shared" si="20"/>
        <v>4</v>
      </c>
      <c r="O173" s="106">
        <f t="shared" si="20"/>
        <v>4</v>
      </c>
      <c r="P173" s="105">
        <f t="shared" si="9"/>
        <v>4</v>
      </c>
      <c r="Q173" s="106">
        <f t="shared" si="10"/>
        <v>4</v>
      </c>
      <c r="R173" s="105">
        <f t="shared" si="21"/>
        <v>4</v>
      </c>
      <c r="S173" s="112">
        <f t="shared" si="21"/>
        <v>4</v>
      </c>
      <c r="T173" s="105">
        <f t="shared" si="22"/>
        <v>4</v>
      </c>
      <c r="U173" s="112">
        <f t="shared" si="22"/>
        <v>4</v>
      </c>
      <c r="V173" s="216">
        <f t="shared" si="18"/>
        <v>100</v>
      </c>
      <c r="W173" s="217">
        <f>U173/S173*100</f>
        <v>100</v>
      </c>
    </row>
    <row r="174" spans="1:23" ht="46.5" customHeight="1">
      <c r="A174" s="139" t="s">
        <v>140</v>
      </c>
      <c r="B174" s="52"/>
      <c r="C174" s="100" t="s">
        <v>205</v>
      </c>
      <c r="D174" s="100" t="s">
        <v>111</v>
      </c>
      <c r="E174" s="100" t="s">
        <v>100</v>
      </c>
      <c r="F174" s="102">
        <v>4500000</v>
      </c>
      <c r="G174" s="103"/>
      <c r="H174" s="101"/>
      <c r="I174" s="104"/>
      <c r="J174" s="104"/>
      <c r="K174" s="105"/>
      <c r="L174" s="106"/>
      <c r="M174" s="107"/>
      <c r="N174" s="108">
        <f t="shared" si="20"/>
        <v>4</v>
      </c>
      <c r="O174" s="106">
        <f t="shared" si="20"/>
        <v>4</v>
      </c>
      <c r="P174" s="105">
        <f t="shared" si="9"/>
        <v>4</v>
      </c>
      <c r="Q174" s="106">
        <f t="shared" si="10"/>
        <v>4</v>
      </c>
      <c r="R174" s="105">
        <f t="shared" si="21"/>
        <v>4</v>
      </c>
      <c r="S174" s="112">
        <f t="shared" si="21"/>
        <v>4</v>
      </c>
      <c r="T174" s="105">
        <f t="shared" si="22"/>
        <v>4</v>
      </c>
      <c r="U174" s="112">
        <f t="shared" si="22"/>
        <v>4</v>
      </c>
      <c r="V174" s="216">
        <f t="shared" si="18"/>
        <v>100</v>
      </c>
      <c r="W174" s="217">
        <f>U174/S174*100</f>
        <v>100</v>
      </c>
    </row>
    <row r="175" spans="1:23" ht="46.5" customHeight="1">
      <c r="A175" s="140" t="s">
        <v>257</v>
      </c>
      <c r="B175" s="52"/>
      <c r="C175" s="100" t="s">
        <v>205</v>
      </c>
      <c r="D175" s="100" t="s">
        <v>111</v>
      </c>
      <c r="E175" s="100" t="s">
        <v>100</v>
      </c>
      <c r="F175" s="102">
        <v>4500000</v>
      </c>
      <c r="G175" s="103" t="s">
        <v>258</v>
      </c>
      <c r="H175" s="101"/>
      <c r="I175" s="104"/>
      <c r="J175" s="104"/>
      <c r="K175" s="105"/>
      <c r="L175" s="106"/>
      <c r="M175" s="107"/>
      <c r="N175" s="108">
        <v>4</v>
      </c>
      <c r="O175" s="106">
        <v>4</v>
      </c>
      <c r="P175" s="105">
        <f t="shared" si="9"/>
        <v>4</v>
      </c>
      <c r="Q175" s="106">
        <f t="shared" si="10"/>
        <v>4</v>
      </c>
      <c r="R175" s="105">
        <f t="shared" si="21"/>
        <v>4</v>
      </c>
      <c r="S175" s="112">
        <f t="shared" si="21"/>
        <v>4</v>
      </c>
      <c r="T175" s="105">
        <v>4</v>
      </c>
      <c r="U175" s="112">
        <v>4</v>
      </c>
      <c r="V175" s="216">
        <f t="shared" si="18"/>
        <v>100</v>
      </c>
      <c r="W175" s="217">
        <f>U175/S175*100</f>
        <v>100</v>
      </c>
    </row>
    <row r="176" spans="1:23" ht="12" customHeight="1">
      <c r="A176" s="140"/>
      <c r="B176" s="52"/>
      <c r="C176" s="100"/>
      <c r="D176" s="100"/>
      <c r="E176" s="100"/>
      <c r="F176" s="102"/>
      <c r="G176" s="103"/>
      <c r="H176" s="101"/>
      <c r="I176" s="104"/>
      <c r="J176" s="104"/>
      <c r="K176" s="105"/>
      <c r="L176" s="106"/>
      <c r="M176" s="107"/>
      <c r="N176" s="108"/>
      <c r="O176" s="106"/>
      <c r="P176" s="105"/>
      <c r="Q176" s="106"/>
      <c r="R176" s="105"/>
      <c r="S176" s="112"/>
      <c r="T176" s="105"/>
      <c r="U176" s="112"/>
      <c r="V176" s="216"/>
      <c r="W176" s="217"/>
    </row>
    <row r="177" spans="1:23" ht="15" customHeight="1">
      <c r="A177" s="42" t="s">
        <v>26</v>
      </c>
      <c r="B177" s="52"/>
      <c r="C177" s="97" t="s">
        <v>205</v>
      </c>
      <c r="D177" s="97" t="s">
        <v>109</v>
      </c>
      <c r="E177" s="97"/>
      <c r="F177" s="109"/>
      <c r="G177" s="110"/>
      <c r="H177" s="98">
        <v>0</v>
      </c>
      <c r="I177" s="113"/>
      <c r="J177" s="113"/>
      <c r="K177" s="99"/>
      <c r="L177" s="115"/>
      <c r="M177" s="178">
        <f>M178</f>
        <v>15</v>
      </c>
      <c r="N177" s="114"/>
      <c r="O177" s="115"/>
      <c r="P177" s="99">
        <f t="shared" si="9"/>
        <v>15</v>
      </c>
      <c r="Q177" s="115">
        <f t="shared" si="10"/>
        <v>0</v>
      </c>
      <c r="R177" s="99">
        <f>H177+P177</f>
        <v>15</v>
      </c>
      <c r="S177" s="179"/>
      <c r="T177" s="99">
        <f>T178</f>
        <v>0</v>
      </c>
      <c r="U177" s="179"/>
      <c r="V177" s="214"/>
      <c r="W177" s="215"/>
    </row>
    <row r="178" spans="1:23" ht="13.5" customHeight="1">
      <c r="A178" s="40" t="s">
        <v>27</v>
      </c>
      <c r="B178" s="52"/>
      <c r="C178" s="100" t="s">
        <v>205</v>
      </c>
      <c r="D178" s="100" t="s">
        <v>109</v>
      </c>
      <c r="E178" s="100" t="s">
        <v>101</v>
      </c>
      <c r="F178" s="102"/>
      <c r="G178" s="103"/>
      <c r="H178" s="101">
        <v>0</v>
      </c>
      <c r="I178" s="104"/>
      <c r="J178" s="104"/>
      <c r="K178" s="105"/>
      <c r="L178" s="106"/>
      <c r="M178" s="107">
        <f>M179</f>
        <v>15</v>
      </c>
      <c r="N178" s="108"/>
      <c r="O178" s="106"/>
      <c r="P178" s="105">
        <f t="shared" si="9"/>
        <v>15</v>
      </c>
      <c r="Q178" s="106">
        <f t="shared" si="10"/>
        <v>0</v>
      </c>
      <c r="R178" s="105">
        <f>H178+P178</f>
        <v>15</v>
      </c>
      <c r="S178" s="112"/>
      <c r="T178" s="105">
        <f>T179</f>
        <v>0</v>
      </c>
      <c r="U178" s="112"/>
      <c r="V178" s="216"/>
      <c r="W178" s="217"/>
    </row>
    <row r="179" spans="1:23" ht="30.75" customHeight="1">
      <c r="A179" s="139" t="s">
        <v>45</v>
      </c>
      <c r="B179" s="52"/>
      <c r="C179" s="100" t="s">
        <v>205</v>
      </c>
      <c r="D179" s="100" t="s">
        <v>109</v>
      </c>
      <c r="E179" s="100" t="s">
        <v>101</v>
      </c>
      <c r="F179" s="102">
        <v>5120000</v>
      </c>
      <c r="G179" s="103"/>
      <c r="H179" s="101">
        <v>0</v>
      </c>
      <c r="I179" s="104"/>
      <c r="J179" s="104"/>
      <c r="K179" s="105"/>
      <c r="L179" s="106"/>
      <c r="M179" s="107">
        <f>M180</f>
        <v>15</v>
      </c>
      <c r="N179" s="108"/>
      <c r="O179" s="106"/>
      <c r="P179" s="105">
        <f t="shared" si="9"/>
        <v>15</v>
      </c>
      <c r="Q179" s="106">
        <f t="shared" si="10"/>
        <v>0</v>
      </c>
      <c r="R179" s="105">
        <f>H179+P179</f>
        <v>15</v>
      </c>
      <c r="S179" s="112"/>
      <c r="T179" s="105">
        <f>T180</f>
        <v>0</v>
      </c>
      <c r="U179" s="112"/>
      <c r="V179" s="216"/>
      <c r="W179" s="217"/>
    </row>
    <row r="180" spans="1:23" ht="45.75" customHeight="1">
      <c r="A180" s="140" t="s">
        <v>34</v>
      </c>
      <c r="B180" s="52"/>
      <c r="C180" s="100" t="s">
        <v>205</v>
      </c>
      <c r="D180" s="100" t="s">
        <v>109</v>
      </c>
      <c r="E180" s="100" t="s">
        <v>101</v>
      </c>
      <c r="F180" s="102">
        <v>5120000</v>
      </c>
      <c r="G180" s="103" t="s">
        <v>43</v>
      </c>
      <c r="H180" s="101">
        <v>0</v>
      </c>
      <c r="I180" s="104"/>
      <c r="J180" s="104"/>
      <c r="K180" s="105"/>
      <c r="L180" s="106"/>
      <c r="M180" s="107">
        <v>15</v>
      </c>
      <c r="N180" s="108"/>
      <c r="O180" s="106"/>
      <c r="P180" s="105">
        <f t="shared" si="9"/>
        <v>15</v>
      </c>
      <c r="Q180" s="106">
        <f t="shared" si="10"/>
        <v>0</v>
      </c>
      <c r="R180" s="105">
        <f>H180+P180</f>
        <v>15</v>
      </c>
      <c r="S180" s="112"/>
      <c r="T180" s="105">
        <v>0</v>
      </c>
      <c r="U180" s="112"/>
      <c r="V180" s="216"/>
      <c r="W180" s="217"/>
    </row>
    <row r="181" spans="1:23" ht="12" customHeight="1">
      <c r="A181" s="140"/>
      <c r="B181" s="52"/>
      <c r="C181" s="100"/>
      <c r="D181" s="100"/>
      <c r="E181" s="100"/>
      <c r="F181" s="102"/>
      <c r="G181" s="103"/>
      <c r="H181" s="101"/>
      <c r="I181" s="104"/>
      <c r="J181" s="104"/>
      <c r="K181" s="105"/>
      <c r="L181" s="106"/>
      <c r="M181" s="107"/>
      <c r="N181" s="108"/>
      <c r="O181" s="106"/>
      <c r="P181" s="105"/>
      <c r="Q181" s="106"/>
      <c r="R181" s="105"/>
      <c r="S181" s="112"/>
      <c r="T181" s="105"/>
      <c r="U181" s="112"/>
      <c r="V181" s="216"/>
      <c r="W181" s="217"/>
    </row>
    <row r="182" spans="1:23" ht="15" customHeight="1">
      <c r="A182" s="42" t="s">
        <v>7</v>
      </c>
      <c r="B182" s="52"/>
      <c r="C182" s="97" t="s">
        <v>205</v>
      </c>
      <c r="D182" s="97" t="s">
        <v>110</v>
      </c>
      <c r="E182" s="97"/>
      <c r="F182" s="109"/>
      <c r="G182" s="110"/>
      <c r="H182" s="98"/>
      <c r="I182" s="113"/>
      <c r="J182" s="113"/>
      <c r="K182" s="99"/>
      <c r="L182" s="115"/>
      <c r="M182" s="178"/>
      <c r="N182" s="114">
        <f aca="true" t="shared" si="23" ref="N182:O184">N183</f>
        <v>26</v>
      </c>
      <c r="O182" s="115">
        <f t="shared" si="23"/>
        <v>26</v>
      </c>
      <c r="P182" s="99">
        <f t="shared" si="9"/>
        <v>26</v>
      </c>
      <c r="Q182" s="115">
        <f t="shared" si="10"/>
        <v>26</v>
      </c>
      <c r="R182" s="99">
        <f aca="true" t="shared" si="24" ref="R182:S185">H182+P182</f>
        <v>26</v>
      </c>
      <c r="S182" s="179">
        <f t="shared" si="24"/>
        <v>26</v>
      </c>
      <c r="T182" s="99">
        <f aca="true" t="shared" si="25" ref="T182:U184">T183</f>
        <v>1</v>
      </c>
      <c r="U182" s="179">
        <f t="shared" si="25"/>
        <v>1</v>
      </c>
      <c r="V182" s="214">
        <f t="shared" si="18"/>
        <v>3.8461538461538463</v>
      </c>
      <c r="W182" s="215">
        <f>U182/S182*100</f>
        <v>3.8461538461538463</v>
      </c>
    </row>
    <row r="183" spans="1:23" ht="24" customHeight="1">
      <c r="A183" s="40" t="s">
        <v>29</v>
      </c>
      <c r="B183" s="52"/>
      <c r="C183" s="100" t="s">
        <v>205</v>
      </c>
      <c r="D183" s="100" t="s">
        <v>110</v>
      </c>
      <c r="E183" s="100" t="s">
        <v>104</v>
      </c>
      <c r="F183" s="102"/>
      <c r="G183" s="103"/>
      <c r="H183" s="101"/>
      <c r="I183" s="104"/>
      <c r="J183" s="104"/>
      <c r="K183" s="105"/>
      <c r="L183" s="106"/>
      <c r="M183" s="107"/>
      <c r="N183" s="108">
        <f t="shared" si="23"/>
        <v>26</v>
      </c>
      <c r="O183" s="106">
        <f t="shared" si="23"/>
        <v>26</v>
      </c>
      <c r="P183" s="105">
        <f t="shared" si="9"/>
        <v>26</v>
      </c>
      <c r="Q183" s="106">
        <f t="shared" si="10"/>
        <v>26</v>
      </c>
      <c r="R183" s="105">
        <f t="shared" si="24"/>
        <v>26</v>
      </c>
      <c r="S183" s="112">
        <f t="shared" si="24"/>
        <v>26</v>
      </c>
      <c r="T183" s="105">
        <f t="shared" si="25"/>
        <v>1</v>
      </c>
      <c r="U183" s="112">
        <f t="shared" si="25"/>
        <v>1</v>
      </c>
      <c r="V183" s="216">
        <f t="shared" si="18"/>
        <v>3.8461538461538463</v>
      </c>
      <c r="W183" s="217">
        <f>U183/S183*100</f>
        <v>3.8461538461538463</v>
      </c>
    </row>
    <row r="184" spans="1:23" ht="15.75" customHeight="1">
      <c r="A184" s="139" t="s">
        <v>60</v>
      </c>
      <c r="B184" s="52"/>
      <c r="C184" s="100" t="s">
        <v>205</v>
      </c>
      <c r="D184" s="100" t="s">
        <v>110</v>
      </c>
      <c r="E184" s="100" t="s">
        <v>104</v>
      </c>
      <c r="F184" s="102">
        <v>5050000</v>
      </c>
      <c r="G184" s="103"/>
      <c r="H184" s="101"/>
      <c r="I184" s="104"/>
      <c r="J184" s="104"/>
      <c r="K184" s="105"/>
      <c r="L184" s="106"/>
      <c r="M184" s="107"/>
      <c r="N184" s="108">
        <f t="shared" si="23"/>
        <v>26</v>
      </c>
      <c r="O184" s="106">
        <f t="shared" si="23"/>
        <v>26</v>
      </c>
      <c r="P184" s="105">
        <f t="shared" si="9"/>
        <v>26</v>
      </c>
      <c r="Q184" s="106">
        <f t="shared" si="10"/>
        <v>26</v>
      </c>
      <c r="R184" s="105">
        <f t="shared" si="24"/>
        <v>26</v>
      </c>
      <c r="S184" s="112">
        <f t="shared" si="24"/>
        <v>26</v>
      </c>
      <c r="T184" s="105">
        <f t="shared" si="25"/>
        <v>1</v>
      </c>
      <c r="U184" s="112">
        <f t="shared" si="25"/>
        <v>1</v>
      </c>
      <c r="V184" s="216">
        <f t="shared" si="18"/>
        <v>3.8461538461538463</v>
      </c>
      <c r="W184" s="217">
        <f>U184/S184*100</f>
        <v>3.8461538461538463</v>
      </c>
    </row>
    <row r="185" spans="1:23" ht="15.75" customHeight="1">
      <c r="A185" s="140" t="s">
        <v>185</v>
      </c>
      <c r="B185" s="52"/>
      <c r="C185" s="100" t="s">
        <v>205</v>
      </c>
      <c r="D185" s="100" t="s">
        <v>110</v>
      </c>
      <c r="E185" s="100" t="s">
        <v>104</v>
      </c>
      <c r="F185" s="102">
        <v>5050000</v>
      </c>
      <c r="G185" s="103" t="s">
        <v>61</v>
      </c>
      <c r="H185" s="101"/>
      <c r="I185" s="104"/>
      <c r="J185" s="104"/>
      <c r="K185" s="105"/>
      <c r="L185" s="106"/>
      <c r="M185" s="107"/>
      <c r="N185" s="108">
        <v>26</v>
      </c>
      <c r="O185" s="106">
        <v>26</v>
      </c>
      <c r="P185" s="105">
        <f t="shared" si="9"/>
        <v>26</v>
      </c>
      <c r="Q185" s="106">
        <f t="shared" si="10"/>
        <v>26</v>
      </c>
      <c r="R185" s="105">
        <f t="shared" si="24"/>
        <v>26</v>
      </c>
      <c r="S185" s="112">
        <f t="shared" si="24"/>
        <v>26</v>
      </c>
      <c r="T185" s="105">
        <v>1</v>
      </c>
      <c r="U185" s="112">
        <v>1</v>
      </c>
      <c r="V185" s="216">
        <f t="shared" si="18"/>
        <v>3.8461538461538463</v>
      </c>
      <c r="W185" s="217">
        <f>U185/S185*100</f>
        <v>3.8461538461538463</v>
      </c>
    </row>
    <row r="186" spans="1:23" ht="12" customHeight="1">
      <c r="A186" s="141"/>
      <c r="B186" s="52"/>
      <c r="C186" s="100"/>
      <c r="D186" s="100"/>
      <c r="E186" s="100"/>
      <c r="F186" s="102"/>
      <c r="G186" s="103"/>
      <c r="H186" s="101"/>
      <c r="I186" s="104"/>
      <c r="J186" s="104"/>
      <c r="K186" s="105"/>
      <c r="L186" s="106"/>
      <c r="M186" s="107"/>
      <c r="N186" s="108"/>
      <c r="O186" s="106"/>
      <c r="P186" s="105"/>
      <c r="Q186" s="106"/>
      <c r="R186" s="105"/>
      <c r="S186" s="112"/>
      <c r="T186" s="105"/>
      <c r="U186" s="112"/>
      <c r="V186" s="216"/>
      <c r="W186" s="217"/>
    </row>
    <row r="187" spans="1:23" ht="36" customHeight="1">
      <c r="A187" s="173" t="s">
        <v>168</v>
      </c>
      <c r="B187" s="52"/>
      <c r="C187" s="97">
        <v>806</v>
      </c>
      <c r="D187" s="97"/>
      <c r="E187" s="97"/>
      <c r="F187" s="109"/>
      <c r="G187" s="110"/>
      <c r="H187" s="98">
        <f>H189+H193</f>
        <v>2174</v>
      </c>
      <c r="I187" s="104"/>
      <c r="J187" s="104"/>
      <c r="K187" s="105"/>
      <c r="L187" s="106"/>
      <c r="M187" s="107"/>
      <c r="N187" s="114">
        <f>N188</f>
        <v>43</v>
      </c>
      <c r="O187" s="115"/>
      <c r="P187" s="99">
        <f t="shared" si="9"/>
        <v>43</v>
      </c>
      <c r="Q187" s="115">
        <f t="shared" si="10"/>
        <v>0</v>
      </c>
      <c r="R187" s="99">
        <f>R188</f>
        <v>2287</v>
      </c>
      <c r="S187" s="179"/>
      <c r="T187" s="99">
        <f>T188</f>
        <v>2286</v>
      </c>
      <c r="U187" s="179"/>
      <c r="V187" s="214">
        <f t="shared" si="18"/>
        <v>99.95627459554001</v>
      </c>
      <c r="W187" s="215"/>
    </row>
    <row r="188" spans="1:23" ht="24" customHeight="1">
      <c r="A188" s="42" t="s">
        <v>1</v>
      </c>
      <c r="B188" s="52"/>
      <c r="C188" s="97">
        <v>806</v>
      </c>
      <c r="D188" s="97" t="s">
        <v>112</v>
      </c>
      <c r="E188" s="97"/>
      <c r="F188" s="109"/>
      <c r="G188" s="110"/>
      <c r="H188" s="98">
        <f>H189+H193</f>
        <v>2174</v>
      </c>
      <c r="I188" s="104"/>
      <c r="J188" s="104"/>
      <c r="K188" s="105"/>
      <c r="L188" s="106"/>
      <c r="M188" s="107"/>
      <c r="N188" s="114">
        <f>N189+N193</f>
        <v>43</v>
      </c>
      <c r="O188" s="115"/>
      <c r="P188" s="99">
        <f t="shared" si="9"/>
        <v>43</v>
      </c>
      <c r="Q188" s="115">
        <f t="shared" si="10"/>
        <v>0</v>
      </c>
      <c r="R188" s="99">
        <f>R189+R193</f>
        <v>2287</v>
      </c>
      <c r="S188" s="179"/>
      <c r="T188" s="99">
        <f>T189+T193</f>
        <v>2286</v>
      </c>
      <c r="U188" s="179"/>
      <c r="V188" s="214">
        <f t="shared" si="18"/>
        <v>99.95627459554001</v>
      </c>
      <c r="W188" s="215"/>
    </row>
    <row r="189" spans="1:23" ht="13.5" customHeight="1">
      <c r="A189" s="40" t="s">
        <v>4</v>
      </c>
      <c r="B189" s="52"/>
      <c r="C189" s="100">
        <v>806</v>
      </c>
      <c r="D189" s="100" t="s">
        <v>112</v>
      </c>
      <c r="E189" s="100" t="s">
        <v>100</v>
      </c>
      <c r="F189" s="102"/>
      <c r="G189" s="103"/>
      <c r="H189" s="101">
        <v>74</v>
      </c>
      <c r="I189" s="104"/>
      <c r="J189" s="104"/>
      <c r="K189" s="105"/>
      <c r="L189" s="106"/>
      <c r="M189" s="107"/>
      <c r="N189" s="108">
        <f>N190</f>
        <v>-20</v>
      </c>
      <c r="O189" s="106"/>
      <c r="P189" s="105">
        <f t="shared" si="9"/>
        <v>-20</v>
      </c>
      <c r="Q189" s="106">
        <f t="shared" si="10"/>
        <v>0</v>
      </c>
      <c r="R189" s="105">
        <f>H189+P189</f>
        <v>54</v>
      </c>
      <c r="S189" s="112"/>
      <c r="T189" s="105">
        <f>T190</f>
        <v>54</v>
      </c>
      <c r="U189" s="112"/>
      <c r="V189" s="216">
        <f t="shared" si="18"/>
        <v>100</v>
      </c>
      <c r="W189" s="217"/>
    </row>
    <row r="190" spans="1:23" ht="15" customHeight="1">
      <c r="A190" s="137" t="s">
        <v>90</v>
      </c>
      <c r="B190" s="52"/>
      <c r="C190" s="100">
        <v>806</v>
      </c>
      <c r="D190" s="100" t="s">
        <v>112</v>
      </c>
      <c r="E190" s="100" t="s">
        <v>100</v>
      </c>
      <c r="F190" s="102">
        <v>3500000</v>
      </c>
      <c r="G190" s="103"/>
      <c r="H190" s="101">
        <v>74</v>
      </c>
      <c r="I190" s="104"/>
      <c r="J190" s="104"/>
      <c r="K190" s="105"/>
      <c r="L190" s="106"/>
      <c r="M190" s="107"/>
      <c r="N190" s="108">
        <f>N191</f>
        <v>-20</v>
      </c>
      <c r="O190" s="106"/>
      <c r="P190" s="105">
        <f t="shared" si="9"/>
        <v>-20</v>
      </c>
      <c r="Q190" s="106">
        <f t="shared" si="10"/>
        <v>0</v>
      </c>
      <c r="R190" s="105">
        <f>H190+P190</f>
        <v>54</v>
      </c>
      <c r="S190" s="112"/>
      <c r="T190" s="105">
        <f>T191</f>
        <v>54</v>
      </c>
      <c r="U190" s="112"/>
      <c r="V190" s="216">
        <f t="shared" si="18"/>
        <v>100</v>
      </c>
      <c r="W190" s="217"/>
    </row>
    <row r="191" spans="1:23" ht="15.75" customHeight="1">
      <c r="A191" s="138" t="s">
        <v>183</v>
      </c>
      <c r="B191" s="52"/>
      <c r="C191" s="100">
        <v>806</v>
      </c>
      <c r="D191" s="100" t="s">
        <v>112</v>
      </c>
      <c r="E191" s="100" t="s">
        <v>100</v>
      </c>
      <c r="F191" s="102">
        <v>3500000</v>
      </c>
      <c r="G191" s="103" t="s">
        <v>113</v>
      </c>
      <c r="H191" s="101">
        <v>74</v>
      </c>
      <c r="I191" s="104"/>
      <c r="J191" s="104"/>
      <c r="K191" s="105"/>
      <c r="L191" s="106"/>
      <c r="M191" s="107"/>
      <c r="N191" s="108">
        <v>-20</v>
      </c>
      <c r="O191" s="106"/>
      <c r="P191" s="105">
        <f t="shared" si="9"/>
        <v>-20</v>
      </c>
      <c r="Q191" s="106">
        <f t="shared" si="10"/>
        <v>0</v>
      </c>
      <c r="R191" s="105">
        <f>H191+P191</f>
        <v>54</v>
      </c>
      <c r="S191" s="112"/>
      <c r="T191" s="105">
        <v>54</v>
      </c>
      <c r="U191" s="112"/>
      <c r="V191" s="216">
        <f t="shared" si="18"/>
        <v>100</v>
      </c>
      <c r="W191" s="217"/>
    </row>
    <row r="192" spans="1:23" ht="12" customHeight="1">
      <c r="A192" s="146"/>
      <c r="B192" s="52"/>
      <c r="C192" s="100"/>
      <c r="D192" s="97"/>
      <c r="E192" s="97"/>
      <c r="F192" s="109"/>
      <c r="G192" s="110"/>
      <c r="H192" s="98"/>
      <c r="I192" s="104"/>
      <c r="J192" s="104"/>
      <c r="K192" s="105"/>
      <c r="L192" s="106"/>
      <c r="M192" s="107"/>
      <c r="N192" s="108"/>
      <c r="O192" s="106"/>
      <c r="P192" s="105"/>
      <c r="Q192" s="106"/>
      <c r="R192" s="105"/>
      <c r="S192" s="112"/>
      <c r="T192" s="105"/>
      <c r="U192" s="112"/>
      <c r="V192" s="216"/>
      <c r="W192" s="217"/>
    </row>
    <row r="193" spans="1:23" ht="13.5" customHeight="1">
      <c r="A193" s="40" t="s">
        <v>5</v>
      </c>
      <c r="B193" s="52"/>
      <c r="C193" s="100">
        <v>806</v>
      </c>
      <c r="D193" s="100" t="s">
        <v>112</v>
      </c>
      <c r="E193" s="100" t="s">
        <v>101</v>
      </c>
      <c r="F193" s="102"/>
      <c r="G193" s="103"/>
      <c r="H193" s="101">
        <f>H194</f>
        <v>2100</v>
      </c>
      <c r="I193" s="104"/>
      <c r="J193" s="104"/>
      <c r="K193" s="105"/>
      <c r="L193" s="106"/>
      <c r="M193" s="107"/>
      <c r="N193" s="108">
        <f>N194</f>
        <v>63</v>
      </c>
      <c r="O193" s="106"/>
      <c r="P193" s="105">
        <f t="shared" si="9"/>
        <v>63</v>
      </c>
      <c r="Q193" s="106">
        <f t="shared" si="10"/>
        <v>0</v>
      </c>
      <c r="R193" s="105">
        <f>R194</f>
        <v>2233</v>
      </c>
      <c r="S193" s="112"/>
      <c r="T193" s="105">
        <f>T194</f>
        <v>2232</v>
      </c>
      <c r="U193" s="112"/>
      <c r="V193" s="216">
        <f t="shared" si="18"/>
        <v>99.95521719659651</v>
      </c>
      <c r="W193" s="217"/>
    </row>
    <row r="194" spans="1:23" ht="15" customHeight="1">
      <c r="A194" s="137" t="s">
        <v>91</v>
      </c>
      <c r="B194" s="52"/>
      <c r="C194" s="100">
        <v>806</v>
      </c>
      <c r="D194" s="100" t="s">
        <v>112</v>
      </c>
      <c r="E194" s="100" t="s">
        <v>101</v>
      </c>
      <c r="F194" s="102">
        <v>3510000</v>
      </c>
      <c r="G194" s="103"/>
      <c r="H194" s="101">
        <f>H195</f>
        <v>2100</v>
      </c>
      <c r="I194" s="104"/>
      <c r="J194" s="104"/>
      <c r="K194" s="105"/>
      <c r="L194" s="106"/>
      <c r="M194" s="107"/>
      <c r="N194" s="108">
        <f>N195</f>
        <v>63</v>
      </c>
      <c r="O194" s="106"/>
      <c r="P194" s="105">
        <f t="shared" si="9"/>
        <v>63</v>
      </c>
      <c r="Q194" s="106">
        <f t="shared" si="10"/>
        <v>0</v>
      </c>
      <c r="R194" s="105">
        <f>R195</f>
        <v>2233</v>
      </c>
      <c r="S194" s="112"/>
      <c r="T194" s="105">
        <f>T195</f>
        <v>2232</v>
      </c>
      <c r="U194" s="112"/>
      <c r="V194" s="216">
        <f t="shared" si="18"/>
        <v>99.95521719659651</v>
      </c>
      <c r="W194" s="217"/>
    </row>
    <row r="195" spans="1:23" ht="30.75" customHeight="1">
      <c r="A195" s="138" t="s">
        <v>93</v>
      </c>
      <c r="B195" s="52"/>
      <c r="C195" s="100">
        <v>806</v>
      </c>
      <c r="D195" s="100" t="s">
        <v>112</v>
      </c>
      <c r="E195" s="100" t="s">
        <v>101</v>
      </c>
      <c r="F195" s="102">
        <v>3510000</v>
      </c>
      <c r="G195" s="103" t="s">
        <v>76</v>
      </c>
      <c r="H195" s="101">
        <f>1360+740</f>
        <v>2100</v>
      </c>
      <c r="I195" s="104"/>
      <c r="J195" s="104"/>
      <c r="K195" s="105"/>
      <c r="L195" s="106"/>
      <c r="M195" s="107"/>
      <c r="N195" s="108">
        <v>63</v>
      </c>
      <c r="O195" s="106"/>
      <c r="P195" s="105">
        <f t="shared" si="9"/>
        <v>63</v>
      </c>
      <c r="Q195" s="106">
        <f t="shared" si="10"/>
        <v>0</v>
      </c>
      <c r="R195" s="105">
        <v>2233</v>
      </c>
      <c r="S195" s="112"/>
      <c r="T195" s="105">
        <v>2232</v>
      </c>
      <c r="U195" s="112"/>
      <c r="V195" s="216">
        <f t="shared" si="18"/>
        <v>99.95521719659651</v>
      </c>
      <c r="W195" s="217"/>
    </row>
    <row r="196" spans="1:23" ht="12" customHeight="1">
      <c r="A196" s="145"/>
      <c r="B196" s="52"/>
      <c r="C196" s="100"/>
      <c r="D196" s="100"/>
      <c r="E196" s="100"/>
      <c r="F196" s="102"/>
      <c r="G196" s="103"/>
      <c r="H196" s="101"/>
      <c r="I196" s="104"/>
      <c r="J196" s="104"/>
      <c r="K196" s="105"/>
      <c r="L196" s="106"/>
      <c r="M196" s="107"/>
      <c r="N196" s="108"/>
      <c r="O196" s="106"/>
      <c r="P196" s="105"/>
      <c r="Q196" s="106"/>
      <c r="R196" s="105"/>
      <c r="S196" s="112"/>
      <c r="T196" s="105"/>
      <c r="U196" s="112"/>
      <c r="V196" s="216"/>
      <c r="W196" s="217"/>
    </row>
    <row r="197" spans="1:23" ht="24" customHeight="1">
      <c r="A197" s="173" t="s">
        <v>128</v>
      </c>
      <c r="B197" s="52"/>
      <c r="C197" s="97">
        <v>807</v>
      </c>
      <c r="D197" s="97"/>
      <c r="E197" s="97"/>
      <c r="F197" s="109"/>
      <c r="G197" s="110"/>
      <c r="H197" s="98">
        <f>H199+H203</f>
        <v>2605</v>
      </c>
      <c r="I197" s="104"/>
      <c r="J197" s="104"/>
      <c r="K197" s="105"/>
      <c r="L197" s="106"/>
      <c r="M197" s="107"/>
      <c r="N197" s="108"/>
      <c r="O197" s="106"/>
      <c r="P197" s="99">
        <f t="shared" si="9"/>
        <v>0</v>
      </c>
      <c r="Q197" s="115">
        <f t="shared" si="10"/>
        <v>0</v>
      </c>
      <c r="R197" s="99">
        <f>R198+R207</f>
        <v>2707</v>
      </c>
      <c r="S197" s="179">
        <v>1</v>
      </c>
      <c r="T197" s="99">
        <f>T198+T207</f>
        <v>2707</v>
      </c>
      <c r="U197" s="179">
        <f>U207</f>
        <v>1</v>
      </c>
      <c r="V197" s="214">
        <f t="shared" si="18"/>
        <v>100</v>
      </c>
      <c r="W197" s="215">
        <f>U197/S197*100</f>
        <v>100</v>
      </c>
    </row>
    <row r="198" spans="1:23" ht="24.75" customHeight="1">
      <c r="A198" s="42" t="s">
        <v>1</v>
      </c>
      <c r="B198" s="52"/>
      <c r="C198" s="97">
        <v>807</v>
      </c>
      <c r="D198" s="97" t="s">
        <v>112</v>
      </c>
      <c r="E198" s="97"/>
      <c r="F198" s="109"/>
      <c r="G198" s="110"/>
      <c r="H198" s="98">
        <f>H199+H203</f>
        <v>2605</v>
      </c>
      <c r="I198" s="104"/>
      <c r="J198" s="104"/>
      <c r="K198" s="105"/>
      <c r="L198" s="106"/>
      <c r="M198" s="107"/>
      <c r="N198" s="108"/>
      <c r="O198" s="106"/>
      <c r="P198" s="99">
        <f aca="true" t="shared" si="26" ref="P198:P281">J198+K198+M198+N198</f>
        <v>0</v>
      </c>
      <c r="Q198" s="115">
        <f aca="true" t="shared" si="27" ref="Q198:Q281">L198+O198</f>
        <v>0</v>
      </c>
      <c r="R198" s="99">
        <f>R199+R203</f>
        <v>2686</v>
      </c>
      <c r="S198" s="179"/>
      <c r="T198" s="99">
        <f>T199+T203</f>
        <v>2686</v>
      </c>
      <c r="U198" s="179"/>
      <c r="V198" s="214">
        <f t="shared" si="18"/>
        <v>100</v>
      </c>
      <c r="W198" s="215"/>
    </row>
    <row r="199" spans="1:23" ht="14.25" customHeight="1">
      <c r="A199" s="40" t="s">
        <v>4</v>
      </c>
      <c r="B199" s="52"/>
      <c r="C199" s="100">
        <v>807</v>
      </c>
      <c r="D199" s="100" t="s">
        <v>112</v>
      </c>
      <c r="E199" s="100" t="s">
        <v>100</v>
      </c>
      <c r="F199" s="102"/>
      <c r="G199" s="103"/>
      <c r="H199" s="101">
        <v>225</v>
      </c>
      <c r="I199" s="104"/>
      <c r="J199" s="104"/>
      <c r="K199" s="105"/>
      <c r="L199" s="106"/>
      <c r="M199" s="107"/>
      <c r="N199" s="108"/>
      <c r="O199" s="106"/>
      <c r="P199" s="105">
        <f t="shared" si="26"/>
        <v>0</v>
      </c>
      <c r="Q199" s="106">
        <f t="shared" si="27"/>
        <v>0</v>
      </c>
      <c r="R199" s="105">
        <f>H199+P199</f>
        <v>225</v>
      </c>
      <c r="S199" s="112"/>
      <c r="T199" s="105">
        <f>T200</f>
        <v>225</v>
      </c>
      <c r="U199" s="112"/>
      <c r="V199" s="216">
        <f t="shared" si="18"/>
        <v>100</v>
      </c>
      <c r="W199" s="217"/>
    </row>
    <row r="200" spans="1:23" ht="15" customHeight="1">
      <c r="A200" s="137" t="s">
        <v>90</v>
      </c>
      <c r="B200" s="52"/>
      <c r="C200" s="100">
        <v>807</v>
      </c>
      <c r="D200" s="100" t="s">
        <v>112</v>
      </c>
      <c r="E200" s="100" t="s">
        <v>100</v>
      </c>
      <c r="F200" s="102">
        <v>3500000</v>
      </c>
      <c r="G200" s="103"/>
      <c r="H200" s="101">
        <v>225</v>
      </c>
      <c r="I200" s="104"/>
      <c r="J200" s="104"/>
      <c r="K200" s="105"/>
      <c r="L200" s="106"/>
      <c r="M200" s="107"/>
      <c r="N200" s="108"/>
      <c r="O200" s="106"/>
      <c r="P200" s="105">
        <f t="shared" si="26"/>
        <v>0</v>
      </c>
      <c r="Q200" s="106">
        <f t="shared" si="27"/>
        <v>0</v>
      </c>
      <c r="R200" s="105">
        <f>H200+P200</f>
        <v>225</v>
      </c>
      <c r="S200" s="112"/>
      <c r="T200" s="105">
        <f>T201</f>
        <v>225</v>
      </c>
      <c r="U200" s="112"/>
      <c r="V200" s="216">
        <f t="shared" si="18"/>
        <v>100</v>
      </c>
      <c r="W200" s="217"/>
    </row>
    <row r="201" spans="1:23" ht="15.75" customHeight="1">
      <c r="A201" s="138" t="s">
        <v>183</v>
      </c>
      <c r="B201" s="52"/>
      <c r="C201" s="100">
        <v>807</v>
      </c>
      <c r="D201" s="100" t="s">
        <v>112</v>
      </c>
      <c r="E201" s="100" t="s">
        <v>100</v>
      </c>
      <c r="F201" s="102">
        <v>3500000</v>
      </c>
      <c r="G201" s="103" t="s">
        <v>113</v>
      </c>
      <c r="H201" s="101">
        <v>225</v>
      </c>
      <c r="I201" s="104"/>
      <c r="J201" s="104"/>
      <c r="K201" s="105"/>
      <c r="L201" s="106"/>
      <c r="M201" s="107"/>
      <c r="N201" s="108"/>
      <c r="O201" s="106"/>
      <c r="P201" s="105">
        <f t="shared" si="26"/>
        <v>0</v>
      </c>
      <c r="Q201" s="106">
        <f t="shared" si="27"/>
        <v>0</v>
      </c>
      <c r="R201" s="105">
        <f>H201+P201</f>
        <v>225</v>
      </c>
      <c r="S201" s="112"/>
      <c r="T201" s="105">
        <v>225</v>
      </c>
      <c r="U201" s="112"/>
      <c r="V201" s="216">
        <f t="shared" si="18"/>
        <v>100</v>
      </c>
      <c r="W201" s="217"/>
    </row>
    <row r="202" spans="1:23" ht="12" customHeight="1">
      <c r="A202" s="146"/>
      <c r="B202" s="52"/>
      <c r="C202" s="100"/>
      <c r="D202" s="97"/>
      <c r="E202" s="97"/>
      <c r="F202" s="109"/>
      <c r="G202" s="110"/>
      <c r="H202" s="98"/>
      <c r="I202" s="104"/>
      <c r="J202" s="104"/>
      <c r="K202" s="105"/>
      <c r="L202" s="106"/>
      <c r="M202" s="107"/>
      <c r="N202" s="108"/>
      <c r="O202" s="106"/>
      <c r="P202" s="105"/>
      <c r="Q202" s="106"/>
      <c r="R202" s="105"/>
      <c r="S202" s="112"/>
      <c r="T202" s="105"/>
      <c r="U202" s="112"/>
      <c r="V202" s="216"/>
      <c r="W202" s="217"/>
    </row>
    <row r="203" spans="1:23" ht="13.5" customHeight="1">
      <c r="A203" s="40" t="s">
        <v>5</v>
      </c>
      <c r="B203" s="52"/>
      <c r="C203" s="100">
        <v>807</v>
      </c>
      <c r="D203" s="100" t="s">
        <v>112</v>
      </c>
      <c r="E203" s="100" t="s">
        <v>101</v>
      </c>
      <c r="F203" s="102"/>
      <c r="G203" s="103"/>
      <c r="H203" s="101">
        <f>H204</f>
        <v>2380</v>
      </c>
      <c r="I203" s="104"/>
      <c r="J203" s="104"/>
      <c r="K203" s="105"/>
      <c r="L203" s="106"/>
      <c r="M203" s="107"/>
      <c r="N203" s="108"/>
      <c r="O203" s="106"/>
      <c r="P203" s="105">
        <f t="shared" si="26"/>
        <v>0</v>
      </c>
      <c r="Q203" s="106">
        <f t="shared" si="27"/>
        <v>0</v>
      </c>
      <c r="R203" s="105">
        <f>R204</f>
        <v>2461</v>
      </c>
      <c r="S203" s="112"/>
      <c r="T203" s="105">
        <f>T204</f>
        <v>2461</v>
      </c>
      <c r="U203" s="112"/>
      <c r="V203" s="216">
        <f t="shared" si="18"/>
        <v>100</v>
      </c>
      <c r="W203" s="217"/>
    </row>
    <row r="204" spans="1:23" ht="15" customHeight="1">
      <c r="A204" s="137" t="s">
        <v>91</v>
      </c>
      <c r="B204" s="52"/>
      <c r="C204" s="100">
        <v>807</v>
      </c>
      <c r="D204" s="100" t="s">
        <v>112</v>
      </c>
      <c r="E204" s="100" t="s">
        <v>101</v>
      </c>
      <c r="F204" s="102">
        <v>3510000</v>
      </c>
      <c r="G204" s="103"/>
      <c r="H204" s="101">
        <f>H205</f>
        <v>2380</v>
      </c>
      <c r="I204" s="104"/>
      <c r="J204" s="104"/>
      <c r="K204" s="105"/>
      <c r="L204" s="106"/>
      <c r="M204" s="107"/>
      <c r="N204" s="108"/>
      <c r="O204" s="106"/>
      <c r="P204" s="105">
        <f t="shared" si="26"/>
        <v>0</v>
      </c>
      <c r="Q204" s="106">
        <f t="shared" si="27"/>
        <v>0</v>
      </c>
      <c r="R204" s="105">
        <f>R205</f>
        <v>2461</v>
      </c>
      <c r="S204" s="112"/>
      <c r="T204" s="105">
        <f>T205</f>
        <v>2461</v>
      </c>
      <c r="U204" s="112"/>
      <c r="V204" s="216">
        <f t="shared" si="18"/>
        <v>100</v>
      </c>
      <c r="W204" s="217"/>
    </row>
    <row r="205" spans="1:23" ht="30" customHeight="1">
      <c r="A205" s="138" t="s">
        <v>93</v>
      </c>
      <c r="B205" s="52"/>
      <c r="C205" s="100">
        <v>807</v>
      </c>
      <c r="D205" s="100" t="s">
        <v>112</v>
      </c>
      <c r="E205" s="100" t="s">
        <v>101</v>
      </c>
      <c r="F205" s="102">
        <v>3510000</v>
      </c>
      <c r="G205" s="103" t="s">
        <v>76</v>
      </c>
      <c r="H205" s="101">
        <f>2160+220</f>
        <v>2380</v>
      </c>
      <c r="I205" s="104"/>
      <c r="J205" s="104"/>
      <c r="K205" s="105"/>
      <c r="L205" s="106"/>
      <c r="M205" s="107"/>
      <c r="N205" s="108"/>
      <c r="O205" s="106"/>
      <c r="P205" s="105">
        <f t="shared" si="26"/>
        <v>0</v>
      </c>
      <c r="Q205" s="106">
        <f t="shared" si="27"/>
        <v>0</v>
      </c>
      <c r="R205" s="105">
        <v>2461</v>
      </c>
      <c r="S205" s="112"/>
      <c r="T205" s="105">
        <v>2461</v>
      </c>
      <c r="U205" s="112"/>
      <c r="V205" s="216">
        <f t="shared" si="18"/>
        <v>100</v>
      </c>
      <c r="W205" s="217"/>
    </row>
    <row r="206" spans="1:23" ht="11.25" customHeight="1">
      <c r="A206" s="138"/>
      <c r="B206" s="52"/>
      <c r="C206" s="100"/>
      <c r="D206" s="100"/>
      <c r="E206" s="100"/>
      <c r="F206" s="102"/>
      <c r="G206" s="103"/>
      <c r="H206" s="101"/>
      <c r="I206" s="104"/>
      <c r="J206" s="104"/>
      <c r="K206" s="105"/>
      <c r="L206" s="106"/>
      <c r="M206" s="107"/>
      <c r="N206" s="108"/>
      <c r="O206" s="106"/>
      <c r="P206" s="105"/>
      <c r="Q206" s="106"/>
      <c r="R206" s="105"/>
      <c r="S206" s="112"/>
      <c r="T206" s="105"/>
      <c r="U206" s="112"/>
      <c r="V206" s="216"/>
      <c r="W206" s="217"/>
    </row>
    <row r="207" spans="1:23" ht="24.75" customHeight="1">
      <c r="A207" s="42" t="s">
        <v>222</v>
      </c>
      <c r="B207" s="52"/>
      <c r="C207" s="97" t="s">
        <v>274</v>
      </c>
      <c r="D207" s="97" t="s">
        <v>111</v>
      </c>
      <c r="E207" s="97"/>
      <c r="F207" s="109"/>
      <c r="G207" s="110"/>
      <c r="H207" s="98"/>
      <c r="I207" s="113"/>
      <c r="J207" s="113"/>
      <c r="K207" s="99"/>
      <c r="L207" s="115"/>
      <c r="M207" s="178"/>
      <c r="N207" s="114"/>
      <c r="O207" s="115"/>
      <c r="P207" s="99"/>
      <c r="Q207" s="115"/>
      <c r="R207" s="99">
        <f aca="true" t="shared" si="28" ref="R207:S209">R208</f>
        <v>21</v>
      </c>
      <c r="S207" s="179">
        <f t="shared" si="28"/>
        <v>1</v>
      </c>
      <c r="T207" s="99">
        <f aca="true" t="shared" si="29" ref="T207:U209">T208</f>
        <v>21</v>
      </c>
      <c r="U207" s="179">
        <f t="shared" si="29"/>
        <v>1</v>
      </c>
      <c r="V207" s="214">
        <f t="shared" si="18"/>
        <v>100</v>
      </c>
      <c r="W207" s="215">
        <f>U207/S207*100</f>
        <v>100</v>
      </c>
    </row>
    <row r="208" spans="1:23" ht="15">
      <c r="A208" s="40" t="s">
        <v>25</v>
      </c>
      <c r="B208" s="52"/>
      <c r="C208" s="100" t="s">
        <v>274</v>
      </c>
      <c r="D208" s="100" t="s">
        <v>111</v>
      </c>
      <c r="E208" s="100" t="s">
        <v>100</v>
      </c>
      <c r="F208" s="102"/>
      <c r="G208" s="103"/>
      <c r="H208" s="101"/>
      <c r="I208" s="104"/>
      <c r="J208" s="104"/>
      <c r="K208" s="105"/>
      <c r="L208" s="106"/>
      <c r="M208" s="107"/>
      <c r="N208" s="108"/>
      <c r="O208" s="106"/>
      <c r="P208" s="105"/>
      <c r="Q208" s="106"/>
      <c r="R208" s="105">
        <f t="shared" si="28"/>
        <v>21</v>
      </c>
      <c r="S208" s="112">
        <f t="shared" si="28"/>
        <v>1</v>
      </c>
      <c r="T208" s="105">
        <f t="shared" si="29"/>
        <v>21</v>
      </c>
      <c r="U208" s="112">
        <f t="shared" si="29"/>
        <v>1</v>
      </c>
      <c r="V208" s="216">
        <f aca="true" t="shared" si="30" ref="V208:V271">T208/R208*100</f>
        <v>100</v>
      </c>
      <c r="W208" s="217">
        <f>U208/S208*100</f>
        <v>100</v>
      </c>
    </row>
    <row r="209" spans="1:23" ht="45.75" customHeight="1">
      <c r="A209" s="139" t="s">
        <v>140</v>
      </c>
      <c r="B209" s="52"/>
      <c r="C209" s="100" t="s">
        <v>274</v>
      </c>
      <c r="D209" s="100" t="s">
        <v>111</v>
      </c>
      <c r="E209" s="100" t="s">
        <v>100</v>
      </c>
      <c r="F209" s="102">
        <v>4500000</v>
      </c>
      <c r="G209" s="103"/>
      <c r="H209" s="101"/>
      <c r="I209" s="104"/>
      <c r="J209" s="104"/>
      <c r="K209" s="105"/>
      <c r="L209" s="106"/>
      <c r="M209" s="107"/>
      <c r="N209" s="108"/>
      <c r="O209" s="106"/>
      <c r="P209" s="105"/>
      <c r="Q209" s="106"/>
      <c r="R209" s="105">
        <f t="shared" si="28"/>
        <v>21</v>
      </c>
      <c r="S209" s="112">
        <f t="shared" si="28"/>
        <v>1</v>
      </c>
      <c r="T209" s="105">
        <f t="shared" si="29"/>
        <v>21</v>
      </c>
      <c r="U209" s="112">
        <f t="shared" si="29"/>
        <v>1</v>
      </c>
      <c r="V209" s="216">
        <f t="shared" si="30"/>
        <v>100</v>
      </c>
      <c r="W209" s="217">
        <f>U209/S209*100</f>
        <v>100</v>
      </c>
    </row>
    <row r="210" spans="1:23" ht="45.75" customHeight="1">
      <c r="A210" s="140" t="s">
        <v>257</v>
      </c>
      <c r="B210" s="52"/>
      <c r="C210" s="100" t="s">
        <v>274</v>
      </c>
      <c r="D210" s="100" t="s">
        <v>111</v>
      </c>
      <c r="E210" s="100" t="s">
        <v>100</v>
      </c>
      <c r="F210" s="102">
        <v>4500000</v>
      </c>
      <c r="G210" s="103" t="s">
        <v>258</v>
      </c>
      <c r="H210" s="101"/>
      <c r="I210" s="104"/>
      <c r="J210" s="104"/>
      <c r="K210" s="105"/>
      <c r="L210" s="106"/>
      <c r="M210" s="107"/>
      <c r="N210" s="108"/>
      <c r="O210" s="106"/>
      <c r="P210" s="105"/>
      <c r="Q210" s="106"/>
      <c r="R210" s="105">
        <v>21</v>
      </c>
      <c r="S210" s="112">
        <v>1</v>
      </c>
      <c r="T210" s="105">
        <v>21</v>
      </c>
      <c r="U210" s="112">
        <v>1</v>
      </c>
      <c r="V210" s="216">
        <f t="shared" si="30"/>
        <v>100</v>
      </c>
      <c r="W210" s="217">
        <f>U210/S210*100</f>
        <v>100</v>
      </c>
    </row>
    <row r="211" spans="1:23" ht="12" customHeight="1">
      <c r="A211" s="145"/>
      <c r="B211" s="52"/>
      <c r="C211" s="100"/>
      <c r="D211" s="100"/>
      <c r="E211" s="100"/>
      <c r="F211" s="102"/>
      <c r="G211" s="103"/>
      <c r="H211" s="101"/>
      <c r="I211" s="104"/>
      <c r="J211" s="104"/>
      <c r="K211" s="105"/>
      <c r="L211" s="106"/>
      <c r="M211" s="107"/>
      <c r="N211" s="108"/>
      <c r="O211" s="106"/>
      <c r="P211" s="105"/>
      <c r="Q211" s="106"/>
      <c r="R211" s="105"/>
      <c r="S211" s="112"/>
      <c r="T211" s="105"/>
      <c r="U211" s="112"/>
      <c r="V211" s="216"/>
      <c r="W211" s="217"/>
    </row>
    <row r="212" spans="1:23" ht="24.75" customHeight="1">
      <c r="A212" s="173" t="s">
        <v>129</v>
      </c>
      <c r="B212" s="52"/>
      <c r="C212" s="97">
        <v>808</v>
      </c>
      <c r="D212" s="97"/>
      <c r="E212" s="97"/>
      <c r="F212" s="109"/>
      <c r="G212" s="110"/>
      <c r="H212" s="98">
        <f>H214+H218</f>
        <v>2012</v>
      </c>
      <c r="I212" s="104"/>
      <c r="J212" s="104"/>
      <c r="K212" s="105"/>
      <c r="L212" s="106"/>
      <c r="M212" s="107"/>
      <c r="N212" s="114">
        <f>N213</f>
        <v>0</v>
      </c>
      <c r="O212" s="106"/>
      <c r="P212" s="99">
        <f t="shared" si="26"/>
        <v>0</v>
      </c>
      <c r="Q212" s="115">
        <f t="shared" si="27"/>
        <v>0</v>
      </c>
      <c r="R212" s="99">
        <f>R213+R222</f>
        <v>2050</v>
      </c>
      <c r="S212" s="179"/>
      <c r="T212" s="99">
        <f>T213+T222</f>
        <v>2049</v>
      </c>
      <c r="U212" s="179"/>
      <c r="V212" s="214">
        <f t="shared" si="30"/>
        <v>99.95121951219512</v>
      </c>
      <c r="W212" s="215"/>
    </row>
    <row r="213" spans="1:23" ht="23.25" customHeight="1">
      <c r="A213" s="42" t="s">
        <v>1</v>
      </c>
      <c r="B213" s="52"/>
      <c r="C213" s="97">
        <v>808</v>
      </c>
      <c r="D213" s="97" t="s">
        <v>112</v>
      </c>
      <c r="E213" s="97"/>
      <c r="F213" s="109"/>
      <c r="G213" s="110"/>
      <c r="H213" s="98">
        <f>H214+H218</f>
        <v>2012</v>
      </c>
      <c r="I213" s="104"/>
      <c r="J213" s="104"/>
      <c r="K213" s="105"/>
      <c r="L213" s="106"/>
      <c r="M213" s="107"/>
      <c r="N213" s="114">
        <f>N214+N218</f>
        <v>0</v>
      </c>
      <c r="O213" s="106"/>
      <c r="P213" s="99">
        <f t="shared" si="26"/>
        <v>0</v>
      </c>
      <c r="Q213" s="115">
        <f t="shared" si="27"/>
        <v>0</v>
      </c>
      <c r="R213" s="99">
        <f>R214+R218</f>
        <v>2013</v>
      </c>
      <c r="S213" s="179"/>
      <c r="T213" s="99">
        <f>T214+T218</f>
        <v>2012</v>
      </c>
      <c r="U213" s="179"/>
      <c r="V213" s="214">
        <f t="shared" si="30"/>
        <v>99.95032290114257</v>
      </c>
      <c r="W213" s="215"/>
    </row>
    <row r="214" spans="1:23" ht="13.5" customHeight="1">
      <c r="A214" s="40" t="s">
        <v>4</v>
      </c>
      <c r="B214" s="52"/>
      <c r="C214" s="100">
        <v>808</v>
      </c>
      <c r="D214" s="100" t="s">
        <v>112</v>
      </c>
      <c r="E214" s="100" t="s">
        <v>100</v>
      </c>
      <c r="F214" s="102"/>
      <c r="G214" s="103"/>
      <c r="H214" s="101">
        <v>262</v>
      </c>
      <c r="I214" s="104"/>
      <c r="J214" s="104"/>
      <c r="K214" s="105"/>
      <c r="L214" s="106"/>
      <c r="M214" s="107"/>
      <c r="N214" s="108">
        <f>N215</f>
        <v>-29</v>
      </c>
      <c r="O214" s="106"/>
      <c r="P214" s="105">
        <f t="shared" si="26"/>
        <v>-29</v>
      </c>
      <c r="Q214" s="106">
        <f t="shared" si="27"/>
        <v>0</v>
      </c>
      <c r="R214" s="105">
        <f>R215</f>
        <v>234</v>
      </c>
      <c r="S214" s="112"/>
      <c r="T214" s="105">
        <f>T215</f>
        <v>233</v>
      </c>
      <c r="U214" s="112"/>
      <c r="V214" s="216">
        <f t="shared" si="30"/>
        <v>99.57264957264957</v>
      </c>
      <c r="W214" s="217"/>
    </row>
    <row r="215" spans="1:23" ht="15" customHeight="1">
      <c r="A215" s="137" t="s">
        <v>90</v>
      </c>
      <c r="B215" s="52"/>
      <c r="C215" s="100">
        <v>808</v>
      </c>
      <c r="D215" s="100" t="s">
        <v>112</v>
      </c>
      <c r="E215" s="100" t="s">
        <v>100</v>
      </c>
      <c r="F215" s="102">
        <v>3500000</v>
      </c>
      <c r="G215" s="103"/>
      <c r="H215" s="101">
        <v>262</v>
      </c>
      <c r="I215" s="104"/>
      <c r="J215" s="104"/>
      <c r="K215" s="105"/>
      <c r="L215" s="106"/>
      <c r="M215" s="107"/>
      <c r="N215" s="108">
        <f>N216</f>
        <v>-29</v>
      </c>
      <c r="O215" s="106"/>
      <c r="P215" s="105">
        <f t="shared" si="26"/>
        <v>-29</v>
      </c>
      <c r="Q215" s="106">
        <f t="shared" si="27"/>
        <v>0</v>
      </c>
      <c r="R215" s="105">
        <f>R216</f>
        <v>234</v>
      </c>
      <c r="S215" s="112"/>
      <c r="T215" s="105">
        <f>T216</f>
        <v>233</v>
      </c>
      <c r="U215" s="112"/>
      <c r="V215" s="216">
        <f t="shared" si="30"/>
        <v>99.57264957264957</v>
      </c>
      <c r="W215" s="217"/>
    </row>
    <row r="216" spans="1:23" ht="15" customHeight="1">
      <c r="A216" s="138" t="s">
        <v>183</v>
      </c>
      <c r="B216" s="52"/>
      <c r="C216" s="100">
        <v>808</v>
      </c>
      <c r="D216" s="100" t="s">
        <v>112</v>
      </c>
      <c r="E216" s="100" t="s">
        <v>100</v>
      </c>
      <c r="F216" s="102">
        <v>3500000</v>
      </c>
      <c r="G216" s="103" t="s">
        <v>113</v>
      </c>
      <c r="H216" s="101">
        <v>262</v>
      </c>
      <c r="I216" s="104"/>
      <c r="J216" s="104"/>
      <c r="K216" s="105"/>
      <c r="L216" s="106"/>
      <c r="M216" s="107"/>
      <c r="N216" s="108">
        <v>-29</v>
      </c>
      <c r="O216" s="106"/>
      <c r="P216" s="105">
        <f t="shared" si="26"/>
        <v>-29</v>
      </c>
      <c r="Q216" s="106">
        <f t="shared" si="27"/>
        <v>0</v>
      </c>
      <c r="R216" s="105">
        <v>234</v>
      </c>
      <c r="S216" s="112"/>
      <c r="T216" s="105">
        <v>233</v>
      </c>
      <c r="U216" s="112"/>
      <c r="V216" s="216">
        <f t="shared" si="30"/>
        <v>99.57264957264957</v>
      </c>
      <c r="W216" s="217"/>
    </row>
    <row r="217" spans="1:23" ht="12" customHeight="1">
      <c r="A217" s="146"/>
      <c r="B217" s="52"/>
      <c r="C217" s="100"/>
      <c r="D217" s="97"/>
      <c r="E217" s="97"/>
      <c r="F217" s="109"/>
      <c r="G217" s="110"/>
      <c r="H217" s="98"/>
      <c r="I217" s="104"/>
      <c r="J217" s="104"/>
      <c r="K217" s="105"/>
      <c r="L217" s="106"/>
      <c r="M217" s="107"/>
      <c r="N217" s="108"/>
      <c r="O217" s="106"/>
      <c r="P217" s="105"/>
      <c r="Q217" s="106"/>
      <c r="R217" s="105"/>
      <c r="S217" s="112"/>
      <c r="T217" s="105"/>
      <c r="U217" s="112"/>
      <c r="V217" s="216"/>
      <c r="W217" s="217"/>
    </row>
    <row r="218" spans="1:23" ht="13.5" customHeight="1">
      <c r="A218" s="40" t="s">
        <v>5</v>
      </c>
      <c r="B218" s="52"/>
      <c r="C218" s="100">
        <v>808</v>
      </c>
      <c r="D218" s="100" t="s">
        <v>112</v>
      </c>
      <c r="E218" s="100" t="s">
        <v>101</v>
      </c>
      <c r="F218" s="102"/>
      <c r="G218" s="103"/>
      <c r="H218" s="101">
        <f>H219</f>
        <v>1750</v>
      </c>
      <c r="I218" s="104"/>
      <c r="J218" s="104"/>
      <c r="K218" s="105"/>
      <c r="L218" s="106"/>
      <c r="M218" s="107"/>
      <c r="N218" s="108">
        <f>N219</f>
        <v>29</v>
      </c>
      <c r="O218" s="106"/>
      <c r="P218" s="105">
        <f t="shared" si="26"/>
        <v>29</v>
      </c>
      <c r="Q218" s="106">
        <f t="shared" si="27"/>
        <v>0</v>
      </c>
      <c r="R218" s="105">
        <f>H218+P218</f>
        <v>1779</v>
      </c>
      <c r="S218" s="112"/>
      <c r="T218" s="105">
        <f>T219</f>
        <v>1779</v>
      </c>
      <c r="U218" s="112"/>
      <c r="V218" s="216">
        <f t="shared" si="30"/>
        <v>100</v>
      </c>
      <c r="W218" s="217"/>
    </row>
    <row r="219" spans="1:23" ht="15" customHeight="1">
      <c r="A219" s="137" t="s">
        <v>91</v>
      </c>
      <c r="B219" s="52"/>
      <c r="C219" s="100">
        <v>808</v>
      </c>
      <c r="D219" s="100" t="s">
        <v>112</v>
      </c>
      <c r="E219" s="100" t="s">
        <v>101</v>
      </c>
      <c r="F219" s="102">
        <v>3510000</v>
      </c>
      <c r="G219" s="103"/>
      <c r="H219" s="101">
        <f>H220</f>
        <v>1750</v>
      </c>
      <c r="I219" s="104"/>
      <c r="J219" s="104"/>
      <c r="K219" s="105"/>
      <c r="L219" s="106"/>
      <c r="M219" s="107"/>
      <c r="N219" s="108">
        <f>N220</f>
        <v>29</v>
      </c>
      <c r="O219" s="106"/>
      <c r="P219" s="105">
        <f t="shared" si="26"/>
        <v>29</v>
      </c>
      <c r="Q219" s="106">
        <f t="shared" si="27"/>
        <v>0</v>
      </c>
      <c r="R219" s="105">
        <f>H219+P219</f>
        <v>1779</v>
      </c>
      <c r="S219" s="112"/>
      <c r="T219" s="105">
        <f>T220</f>
        <v>1779</v>
      </c>
      <c r="U219" s="112"/>
      <c r="V219" s="216">
        <f t="shared" si="30"/>
        <v>100</v>
      </c>
      <c r="W219" s="217"/>
    </row>
    <row r="220" spans="1:23" ht="30.75" customHeight="1">
      <c r="A220" s="138" t="s">
        <v>93</v>
      </c>
      <c r="B220" s="52"/>
      <c r="C220" s="100">
        <v>808</v>
      </c>
      <c r="D220" s="100" t="s">
        <v>112</v>
      </c>
      <c r="E220" s="100" t="s">
        <v>101</v>
      </c>
      <c r="F220" s="102">
        <v>3510000</v>
      </c>
      <c r="G220" s="103" t="s">
        <v>76</v>
      </c>
      <c r="H220" s="101">
        <f>1150+600</f>
        <v>1750</v>
      </c>
      <c r="I220" s="104"/>
      <c r="J220" s="104"/>
      <c r="K220" s="105"/>
      <c r="L220" s="106"/>
      <c r="M220" s="107"/>
      <c r="N220" s="108">
        <v>29</v>
      </c>
      <c r="O220" s="106"/>
      <c r="P220" s="105">
        <f t="shared" si="26"/>
        <v>29</v>
      </c>
      <c r="Q220" s="106">
        <f t="shared" si="27"/>
        <v>0</v>
      </c>
      <c r="R220" s="105">
        <f>H220+P220</f>
        <v>1779</v>
      </c>
      <c r="S220" s="112"/>
      <c r="T220" s="105">
        <v>1779</v>
      </c>
      <c r="U220" s="112"/>
      <c r="V220" s="216">
        <f t="shared" si="30"/>
        <v>100</v>
      </c>
      <c r="W220" s="217"/>
    </row>
    <row r="221" spans="1:23" ht="11.25" customHeight="1">
      <c r="A221" s="138"/>
      <c r="B221" s="52"/>
      <c r="C221" s="100"/>
      <c r="D221" s="100"/>
      <c r="E221" s="100"/>
      <c r="F221" s="102"/>
      <c r="G221" s="103"/>
      <c r="H221" s="101"/>
      <c r="I221" s="104"/>
      <c r="J221" s="104"/>
      <c r="K221" s="105"/>
      <c r="L221" s="106"/>
      <c r="M221" s="107"/>
      <c r="N221" s="108"/>
      <c r="O221" s="106"/>
      <c r="P221" s="105"/>
      <c r="Q221" s="106"/>
      <c r="R221" s="105"/>
      <c r="S221" s="112"/>
      <c r="T221" s="105"/>
      <c r="U221" s="112"/>
      <c r="V221" s="216"/>
      <c r="W221" s="217"/>
    </row>
    <row r="222" spans="1:23" ht="24.75" customHeight="1">
      <c r="A222" s="42" t="s">
        <v>222</v>
      </c>
      <c r="B222" s="52"/>
      <c r="C222" s="97" t="s">
        <v>273</v>
      </c>
      <c r="D222" s="97" t="s">
        <v>111</v>
      </c>
      <c r="E222" s="97"/>
      <c r="F222" s="109"/>
      <c r="G222" s="110"/>
      <c r="H222" s="98"/>
      <c r="I222" s="113"/>
      <c r="J222" s="113"/>
      <c r="K222" s="99"/>
      <c r="L222" s="115"/>
      <c r="M222" s="178"/>
      <c r="N222" s="114"/>
      <c r="O222" s="115"/>
      <c r="P222" s="99"/>
      <c r="Q222" s="115"/>
      <c r="R222" s="99">
        <f>R223</f>
        <v>37</v>
      </c>
      <c r="S222" s="179"/>
      <c r="T222" s="99">
        <f>T223</f>
        <v>37</v>
      </c>
      <c r="U222" s="179"/>
      <c r="V222" s="214">
        <f t="shared" si="30"/>
        <v>100</v>
      </c>
      <c r="W222" s="215"/>
    </row>
    <row r="223" spans="1:23" ht="14.25" customHeight="1">
      <c r="A223" s="40" t="s">
        <v>25</v>
      </c>
      <c r="B223" s="52"/>
      <c r="C223" s="100" t="s">
        <v>273</v>
      </c>
      <c r="D223" s="100" t="s">
        <v>111</v>
      </c>
      <c r="E223" s="100" t="s">
        <v>100</v>
      </c>
      <c r="F223" s="102"/>
      <c r="G223" s="103"/>
      <c r="H223" s="101"/>
      <c r="I223" s="104"/>
      <c r="J223" s="104"/>
      <c r="K223" s="105"/>
      <c r="L223" s="106"/>
      <c r="M223" s="107"/>
      <c r="N223" s="108"/>
      <c r="O223" s="106"/>
      <c r="P223" s="105"/>
      <c r="Q223" s="106"/>
      <c r="R223" s="105">
        <f>R224</f>
        <v>37</v>
      </c>
      <c r="S223" s="112"/>
      <c r="T223" s="105">
        <f>T224</f>
        <v>37</v>
      </c>
      <c r="U223" s="112"/>
      <c r="V223" s="216">
        <f t="shared" si="30"/>
        <v>100</v>
      </c>
      <c r="W223" s="217"/>
    </row>
    <row r="224" spans="1:23" ht="45.75" customHeight="1">
      <c r="A224" s="139" t="s">
        <v>140</v>
      </c>
      <c r="B224" s="52"/>
      <c r="C224" s="100" t="s">
        <v>273</v>
      </c>
      <c r="D224" s="100" t="s">
        <v>111</v>
      </c>
      <c r="E224" s="100" t="s">
        <v>100</v>
      </c>
      <c r="F224" s="102">
        <v>4500000</v>
      </c>
      <c r="G224" s="103"/>
      <c r="H224" s="101"/>
      <c r="I224" s="104"/>
      <c r="J224" s="104"/>
      <c r="K224" s="105"/>
      <c r="L224" s="106"/>
      <c r="M224" s="107"/>
      <c r="N224" s="108"/>
      <c r="O224" s="106"/>
      <c r="P224" s="105"/>
      <c r="Q224" s="106"/>
      <c r="R224" s="105">
        <f>R225</f>
        <v>37</v>
      </c>
      <c r="S224" s="112"/>
      <c r="T224" s="105">
        <f>T225</f>
        <v>37</v>
      </c>
      <c r="U224" s="112"/>
      <c r="V224" s="216">
        <f t="shared" si="30"/>
        <v>100</v>
      </c>
      <c r="W224" s="217"/>
    </row>
    <row r="225" spans="1:23" ht="45" customHeight="1">
      <c r="A225" s="140" t="s">
        <v>257</v>
      </c>
      <c r="B225" s="52"/>
      <c r="C225" s="100" t="s">
        <v>273</v>
      </c>
      <c r="D225" s="100" t="s">
        <v>111</v>
      </c>
      <c r="E225" s="100" t="s">
        <v>100</v>
      </c>
      <c r="F225" s="102">
        <v>4500000</v>
      </c>
      <c r="G225" s="103" t="s">
        <v>258</v>
      </c>
      <c r="H225" s="101"/>
      <c r="I225" s="104"/>
      <c r="J225" s="104"/>
      <c r="K225" s="105"/>
      <c r="L225" s="106"/>
      <c r="M225" s="107"/>
      <c r="N225" s="108"/>
      <c r="O225" s="106"/>
      <c r="P225" s="105"/>
      <c r="Q225" s="106"/>
      <c r="R225" s="105">
        <v>37</v>
      </c>
      <c r="S225" s="112"/>
      <c r="T225" s="105">
        <v>37</v>
      </c>
      <c r="U225" s="112"/>
      <c r="V225" s="216">
        <f t="shared" si="30"/>
        <v>100</v>
      </c>
      <c r="W225" s="217"/>
    </row>
    <row r="226" spans="1:23" ht="12" customHeight="1">
      <c r="A226" s="145"/>
      <c r="B226" s="52"/>
      <c r="C226" s="100"/>
      <c r="D226" s="100"/>
      <c r="E226" s="100"/>
      <c r="F226" s="102"/>
      <c r="G226" s="103"/>
      <c r="H226" s="101"/>
      <c r="I226" s="104"/>
      <c r="J226" s="104"/>
      <c r="K226" s="105"/>
      <c r="L226" s="106"/>
      <c r="M226" s="107"/>
      <c r="N226" s="108"/>
      <c r="O226" s="106"/>
      <c r="P226" s="105"/>
      <c r="Q226" s="106"/>
      <c r="R226" s="105"/>
      <c r="S226" s="112"/>
      <c r="T226" s="105"/>
      <c r="U226" s="112"/>
      <c r="V226" s="216"/>
      <c r="W226" s="217"/>
    </row>
    <row r="227" spans="1:23" ht="14.25" customHeight="1">
      <c r="A227" s="173" t="s">
        <v>227</v>
      </c>
      <c r="B227" s="52"/>
      <c r="C227" s="97" t="s">
        <v>228</v>
      </c>
      <c r="D227" s="97"/>
      <c r="E227" s="97"/>
      <c r="F227" s="109"/>
      <c r="G227" s="110"/>
      <c r="H227" s="98">
        <f>H233+H238+H269</f>
        <v>1035906</v>
      </c>
      <c r="I227" s="113">
        <f>I238</f>
        <v>65564</v>
      </c>
      <c r="J227" s="113">
        <f>J233+J238+J269</f>
        <v>22954</v>
      </c>
      <c r="K227" s="116"/>
      <c r="L227" s="106"/>
      <c r="M227" s="107"/>
      <c r="N227" s="114">
        <f>N233+N238+N269+N274+N228</f>
        <v>51114</v>
      </c>
      <c r="O227" s="114">
        <f>O233+O238+O269</f>
        <v>50769</v>
      </c>
      <c r="P227" s="99">
        <f t="shared" si="26"/>
        <v>74068</v>
      </c>
      <c r="Q227" s="115">
        <f t="shared" si="27"/>
        <v>50769</v>
      </c>
      <c r="R227" s="99">
        <f>R228+R233+R238+R269+R274</f>
        <v>1114574</v>
      </c>
      <c r="S227" s="179">
        <f>S238</f>
        <v>120806</v>
      </c>
      <c r="T227" s="99">
        <f>T228+T233+T238+T269+T274</f>
        <v>1111075</v>
      </c>
      <c r="U227" s="179">
        <f>U238</f>
        <v>117314</v>
      </c>
      <c r="V227" s="214">
        <f t="shared" si="30"/>
        <v>99.68606839922697</v>
      </c>
      <c r="W227" s="215">
        <f>U227/S227*100</f>
        <v>97.10941509527673</v>
      </c>
    </row>
    <row r="228" spans="1:23" ht="15" customHeight="1">
      <c r="A228" s="239" t="s">
        <v>9</v>
      </c>
      <c r="B228" s="240"/>
      <c r="C228" s="97" t="s">
        <v>228</v>
      </c>
      <c r="D228" s="97" t="s">
        <v>100</v>
      </c>
      <c r="E228" s="97"/>
      <c r="F228" s="109"/>
      <c r="G228" s="110"/>
      <c r="H228" s="98"/>
      <c r="I228" s="113"/>
      <c r="J228" s="113"/>
      <c r="K228" s="116"/>
      <c r="L228" s="106"/>
      <c r="M228" s="107"/>
      <c r="N228" s="114">
        <v>60</v>
      </c>
      <c r="O228" s="184"/>
      <c r="P228" s="99">
        <f t="shared" si="26"/>
        <v>60</v>
      </c>
      <c r="Q228" s="115"/>
      <c r="R228" s="99">
        <f>H228+P228</f>
        <v>60</v>
      </c>
      <c r="S228" s="179"/>
      <c r="T228" s="99">
        <f>T229</f>
        <v>60</v>
      </c>
      <c r="U228" s="179"/>
      <c r="V228" s="214">
        <f t="shared" si="30"/>
        <v>100</v>
      </c>
      <c r="W228" s="215"/>
    </row>
    <row r="229" spans="1:23" ht="23.25" customHeight="1">
      <c r="A229" s="40" t="s">
        <v>16</v>
      </c>
      <c r="B229" s="69"/>
      <c r="C229" s="100" t="s">
        <v>228</v>
      </c>
      <c r="D229" s="100" t="s">
        <v>100</v>
      </c>
      <c r="E229" s="100" t="s">
        <v>108</v>
      </c>
      <c r="F229" s="102"/>
      <c r="G229" s="103"/>
      <c r="H229" s="101"/>
      <c r="I229" s="104"/>
      <c r="J229" s="104"/>
      <c r="K229" s="117"/>
      <c r="L229" s="106"/>
      <c r="M229" s="107"/>
      <c r="N229" s="108">
        <v>60</v>
      </c>
      <c r="O229" s="185"/>
      <c r="P229" s="105">
        <f t="shared" si="26"/>
        <v>60</v>
      </c>
      <c r="Q229" s="106"/>
      <c r="R229" s="105">
        <f>H229+P229</f>
        <v>60</v>
      </c>
      <c r="S229" s="112"/>
      <c r="T229" s="105">
        <f>T230</f>
        <v>60</v>
      </c>
      <c r="U229" s="112"/>
      <c r="V229" s="216">
        <f t="shared" si="30"/>
        <v>100</v>
      </c>
      <c r="W229" s="217"/>
    </row>
    <row r="230" spans="1:23" ht="30" customHeight="1">
      <c r="A230" s="243" t="s">
        <v>52</v>
      </c>
      <c r="B230" s="244"/>
      <c r="C230" s="100" t="s">
        <v>228</v>
      </c>
      <c r="D230" s="100" t="s">
        <v>100</v>
      </c>
      <c r="E230" s="100" t="s">
        <v>108</v>
      </c>
      <c r="F230" s="100" t="s">
        <v>95</v>
      </c>
      <c r="G230" s="103"/>
      <c r="H230" s="101"/>
      <c r="I230" s="104"/>
      <c r="J230" s="104"/>
      <c r="K230" s="117"/>
      <c r="L230" s="106"/>
      <c r="M230" s="107"/>
      <c r="N230" s="108">
        <v>60</v>
      </c>
      <c r="O230" s="185"/>
      <c r="P230" s="105">
        <f t="shared" si="26"/>
        <v>60</v>
      </c>
      <c r="Q230" s="106"/>
      <c r="R230" s="105">
        <f>H230+P230</f>
        <v>60</v>
      </c>
      <c r="S230" s="112"/>
      <c r="T230" s="105">
        <f>T231</f>
        <v>60</v>
      </c>
      <c r="U230" s="112"/>
      <c r="V230" s="216">
        <f t="shared" si="30"/>
        <v>100</v>
      </c>
      <c r="W230" s="217"/>
    </row>
    <row r="231" spans="1:23" ht="15" customHeight="1">
      <c r="A231" s="138" t="s">
        <v>53</v>
      </c>
      <c r="B231" s="147"/>
      <c r="C231" s="100" t="s">
        <v>228</v>
      </c>
      <c r="D231" s="100" t="s">
        <v>100</v>
      </c>
      <c r="E231" s="100" t="s">
        <v>108</v>
      </c>
      <c r="F231" s="100" t="s">
        <v>95</v>
      </c>
      <c r="G231" s="103" t="s">
        <v>36</v>
      </c>
      <c r="H231" s="101"/>
      <c r="I231" s="104"/>
      <c r="J231" s="104"/>
      <c r="K231" s="117"/>
      <c r="L231" s="106"/>
      <c r="M231" s="107"/>
      <c r="N231" s="108">
        <v>60</v>
      </c>
      <c r="O231" s="185"/>
      <c r="P231" s="105">
        <f t="shared" si="26"/>
        <v>60</v>
      </c>
      <c r="Q231" s="106"/>
      <c r="R231" s="105">
        <f>H231+P231</f>
        <v>60</v>
      </c>
      <c r="S231" s="112"/>
      <c r="T231" s="105">
        <v>60</v>
      </c>
      <c r="U231" s="112"/>
      <c r="V231" s="216">
        <f t="shared" si="30"/>
        <v>100</v>
      </c>
      <c r="W231" s="217"/>
    </row>
    <row r="232" spans="1:23" ht="12" customHeight="1">
      <c r="A232" s="138"/>
      <c r="B232" s="147"/>
      <c r="C232" s="97"/>
      <c r="D232" s="97"/>
      <c r="E232" s="97"/>
      <c r="F232" s="109"/>
      <c r="G232" s="110"/>
      <c r="H232" s="98"/>
      <c r="I232" s="113"/>
      <c r="J232" s="113"/>
      <c r="K232" s="116"/>
      <c r="L232" s="106"/>
      <c r="M232" s="107"/>
      <c r="N232" s="114"/>
      <c r="O232" s="184"/>
      <c r="P232" s="99"/>
      <c r="Q232" s="115"/>
      <c r="R232" s="99"/>
      <c r="S232" s="179"/>
      <c r="T232" s="105"/>
      <c r="U232" s="112"/>
      <c r="V232" s="216"/>
      <c r="W232" s="217"/>
    </row>
    <row r="233" spans="1:23" ht="13.5" customHeight="1">
      <c r="A233" s="42" t="s">
        <v>156</v>
      </c>
      <c r="B233" s="52"/>
      <c r="C233" s="97" t="s">
        <v>228</v>
      </c>
      <c r="D233" s="97" t="s">
        <v>104</v>
      </c>
      <c r="E233" s="97"/>
      <c r="F233" s="109"/>
      <c r="G233" s="110"/>
      <c r="H233" s="98">
        <v>140</v>
      </c>
      <c r="I233" s="113"/>
      <c r="J233" s="113"/>
      <c r="K233" s="116"/>
      <c r="L233" s="106"/>
      <c r="M233" s="107"/>
      <c r="N233" s="108"/>
      <c r="O233" s="106"/>
      <c r="P233" s="99">
        <f t="shared" si="26"/>
        <v>0</v>
      </c>
      <c r="Q233" s="115">
        <f t="shared" si="27"/>
        <v>0</v>
      </c>
      <c r="R233" s="99">
        <f>H233+P233</f>
        <v>140</v>
      </c>
      <c r="S233" s="179"/>
      <c r="T233" s="99">
        <f>T234</f>
        <v>140</v>
      </c>
      <c r="U233" s="179"/>
      <c r="V233" s="214">
        <f t="shared" si="30"/>
        <v>100</v>
      </c>
      <c r="W233" s="215"/>
    </row>
    <row r="234" spans="1:23" ht="24.75" customHeight="1">
      <c r="A234" s="40" t="s">
        <v>157</v>
      </c>
      <c r="B234" s="52"/>
      <c r="C234" s="100" t="s">
        <v>228</v>
      </c>
      <c r="D234" s="100" t="s">
        <v>104</v>
      </c>
      <c r="E234" s="100" t="s">
        <v>103</v>
      </c>
      <c r="F234" s="102"/>
      <c r="G234" s="103"/>
      <c r="H234" s="101">
        <v>140</v>
      </c>
      <c r="I234" s="104"/>
      <c r="J234" s="113"/>
      <c r="K234" s="116"/>
      <c r="L234" s="106"/>
      <c r="M234" s="107"/>
      <c r="N234" s="108"/>
      <c r="O234" s="106"/>
      <c r="P234" s="105">
        <f t="shared" si="26"/>
        <v>0</v>
      </c>
      <c r="Q234" s="106">
        <f t="shared" si="27"/>
        <v>0</v>
      </c>
      <c r="R234" s="105">
        <f>H234+P234</f>
        <v>140</v>
      </c>
      <c r="S234" s="112"/>
      <c r="T234" s="105">
        <f>T235</f>
        <v>140</v>
      </c>
      <c r="U234" s="112"/>
      <c r="V234" s="216">
        <f t="shared" si="30"/>
        <v>100</v>
      </c>
      <c r="W234" s="217"/>
    </row>
    <row r="235" spans="1:23" ht="15.75" customHeight="1">
      <c r="A235" s="139" t="s">
        <v>149</v>
      </c>
      <c r="B235" s="52"/>
      <c r="C235" s="100" t="s">
        <v>228</v>
      </c>
      <c r="D235" s="100" t="s">
        <v>104</v>
      </c>
      <c r="E235" s="100" t="s">
        <v>103</v>
      </c>
      <c r="F235" s="102">
        <v>5230000</v>
      </c>
      <c r="G235" s="103"/>
      <c r="H235" s="101">
        <v>140</v>
      </c>
      <c r="I235" s="104"/>
      <c r="J235" s="113"/>
      <c r="K235" s="116"/>
      <c r="L235" s="106"/>
      <c r="M235" s="107"/>
      <c r="N235" s="108"/>
      <c r="O235" s="106"/>
      <c r="P235" s="105">
        <f t="shared" si="26"/>
        <v>0</v>
      </c>
      <c r="Q235" s="106">
        <f t="shared" si="27"/>
        <v>0</v>
      </c>
      <c r="R235" s="105">
        <f>H235+P235</f>
        <v>140</v>
      </c>
      <c r="S235" s="112"/>
      <c r="T235" s="105">
        <f>T236</f>
        <v>140</v>
      </c>
      <c r="U235" s="112"/>
      <c r="V235" s="216">
        <f t="shared" si="30"/>
        <v>100</v>
      </c>
      <c r="W235" s="217"/>
    </row>
    <row r="236" spans="1:23" ht="15.75" customHeight="1">
      <c r="A236" s="140" t="s">
        <v>158</v>
      </c>
      <c r="B236" s="52"/>
      <c r="C236" s="100" t="s">
        <v>228</v>
      </c>
      <c r="D236" s="100" t="s">
        <v>104</v>
      </c>
      <c r="E236" s="100" t="s">
        <v>103</v>
      </c>
      <c r="F236" s="102">
        <v>5230000</v>
      </c>
      <c r="G236" s="103" t="s">
        <v>159</v>
      </c>
      <c r="H236" s="101">
        <v>140</v>
      </c>
      <c r="I236" s="104"/>
      <c r="J236" s="113"/>
      <c r="K236" s="116"/>
      <c r="L236" s="106"/>
      <c r="M236" s="107"/>
      <c r="N236" s="108"/>
      <c r="O236" s="106"/>
      <c r="P236" s="105">
        <f t="shared" si="26"/>
        <v>0</v>
      </c>
      <c r="Q236" s="106">
        <f t="shared" si="27"/>
        <v>0</v>
      </c>
      <c r="R236" s="105">
        <f>H236+P236</f>
        <v>140</v>
      </c>
      <c r="S236" s="112"/>
      <c r="T236" s="105">
        <v>140</v>
      </c>
      <c r="U236" s="112"/>
      <c r="V236" s="216">
        <f t="shared" si="30"/>
        <v>100</v>
      </c>
      <c r="W236" s="217"/>
    </row>
    <row r="237" spans="1:23" ht="12" customHeight="1">
      <c r="A237" s="141"/>
      <c r="B237" s="52"/>
      <c r="C237" s="97"/>
      <c r="D237" s="97"/>
      <c r="E237" s="97"/>
      <c r="F237" s="109"/>
      <c r="G237" s="110"/>
      <c r="H237" s="98"/>
      <c r="I237" s="113"/>
      <c r="J237" s="113"/>
      <c r="K237" s="116"/>
      <c r="L237" s="106"/>
      <c r="M237" s="107"/>
      <c r="N237" s="108"/>
      <c r="O237" s="106"/>
      <c r="P237" s="105"/>
      <c r="Q237" s="106"/>
      <c r="R237" s="105"/>
      <c r="S237" s="112"/>
      <c r="T237" s="105"/>
      <c r="U237" s="112"/>
      <c r="V237" s="216"/>
      <c r="W237" s="217"/>
    </row>
    <row r="238" spans="1:23" ht="15" customHeight="1">
      <c r="A238" s="42" t="s">
        <v>2</v>
      </c>
      <c r="B238" s="52"/>
      <c r="C238" s="97" t="s">
        <v>228</v>
      </c>
      <c r="D238" s="97" t="s">
        <v>105</v>
      </c>
      <c r="E238" s="97"/>
      <c r="F238" s="109"/>
      <c r="G238" s="110"/>
      <c r="H238" s="98">
        <f>H239+H243+H253+H257+H261</f>
        <v>1035292</v>
      </c>
      <c r="I238" s="113">
        <f>I239+I243+I257+I261</f>
        <v>65564</v>
      </c>
      <c r="J238" s="113">
        <f>J239+J243+J253+J257+J261</f>
        <v>22954</v>
      </c>
      <c r="K238" s="116"/>
      <c r="L238" s="106"/>
      <c r="M238" s="107"/>
      <c r="N238" s="114">
        <f>N239+N243+N253+N257+N261</f>
        <v>50618</v>
      </c>
      <c r="O238" s="114">
        <f>O239+O243+O253+O257+O261</f>
        <v>50769</v>
      </c>
      <c r="P238" s="99">
        <f t="shared" si="26"/>
        <v>73572</v>
      </c>
      <c r="Q238" s="115">
        <f t="shared" si="27"/>
        <v>50769</v>
      </c>
      <c r="R238" s="99">
        <f>R239+R243+R253+R257+R261</f>
        <v>1113339</v>
      </c>
      <c r="S238" s="179">
        <f>S239+S243+S253+S257+S261</f>
        <v>120806</v>
      </c>
      <c r="T238" s="99">
        <f>T239+T243+T253+T257+T261</f>
        <v>1109840</v>
      </c>
      <c r="U238" s="179">
        <f>U239+U243+U257+U261</f>
        <v>117314</v>
      </c>
      <c r="V238" s="214">
        <f t="shared" si="30"/>
        <v>99.68572016250216</v>
      </c>
      <c r="W238" s="215">
        <f>U238/S238*100</f>
        <v>97.10941509527673</v>
      </c>
    </row>
    <row r="239" spans="1:23" ht="15" customHeight="1">
      <c r="A239" s="40" t="s">
        <v>147</v>
      </c>
      <c r="B239" s="52"/>
      <c r="C239" s="100" t="s">
        <v>228</v>
      </c>
      <c r="D239" s="100" t="s">
        <v>105</v>
      </c>
      <c r="E239" s="100" t="s">
        <v>100</v>
      </c>
      <c r="F239" s="102"/>
      <c r="G239" s="103"/>
      <c r="H239" s="104">
        <f>H240</f>
        <v>366501</v>
      </c>
      <c r="I239" s="104">
        <v>44308</v>
      </c>
      <c r="J239" s="104">
        <f>J240</f>
        <v>8603</v>
      </c>
      <c r="K239" s="105"/>
      <c r="L239" s="106"/>
      <c r="M239" s="107"/>
      <c r="N239" s="108">
        <f>N240</f>
        <v>24889</v>
      </c>
      <c r="O239" s="106">
        <f>O240</f>
        <v>28111</v>
      </c>
      <c r="P239" s="105">
        <f t="shared" si="26"/>
        <v>33492</v>
      </c>
      <c r="Q239" s="106">
        <f t="shared" si="27"/>
        <v>28111</v>
      </c>
      <c r="R239" s="105">
        <f aca="true" t="shared" si="31" ref="R239:T240">R240</f>
        <v>403129</v>
      </c>
      <c r="S239" s="112">
        <f t="shared" si="31"/>
        <v>75555</v>
      </c>
      <c r="T239" s="105">
        <f t="shared" si="31"/>
        <v>402922</v>
      </c>
      <c r="U239" s="112">
        <f>U240</f>
        <v>75349</v>
      </c>
      <c r="V239" s="216">
        <f t="shared" si="30"/>
        <v>99.9486516722935</v>
      </c>
      <c r="W239" s="217">
        <f>U239/S239*100</f>
        <v>99.72735093640395</v>
      </c>
    </row>
    <row r="240" spans="1:23" ht="15" customHeight="1">
      <c r="A240" s="137" t="s">
        <v>47</v>
      </c>
      <c r="B240" s="52"/>
      <c r="C240" s="100" t="s">
        <v>228</v>
      </c>
      <c r="D240" s="100" t="s">
        <v>105</v>
      </c>
      <c r="E240" s="100" t="s">
        <v>100</v>
      </c>
      <c r="F240" s="102">
        <v>4200000</v>
      </c>
      <c r="G240" s="103"/>
      <c r="H240" s="104">
        <f>H241</f>
        <v>366501</v>
      </c>
      <c r="I240" s="104">
        <v>44308</v>
      </c>
      <c r="J240" s="104">
        <f>J241</f>
        <v>8603</v>
      </c>
      <c r="K240" s="105"/>
      <c r="L240" s="106"/>
      <c r="M240" s="107"/>
      <c r="N240" s="108">
        <f>N241</f>
        <v>24889</v>
      </c>
      <c r="O240" s="106">
        <f>O241</f>
        <v>28111</v>
      </c>
      <c r="P240" s="105">
        <f t="shared" si="26"/>
        <v>33492</v>
      </c>
      <c r="Q240" s="106">
        <f t="shared" si="27"/>
        <v>28111</v>
      </c>
      <c r="R240" s="105">
        <f t="shared" si="31"/>
        <v>403129</v>
      </c>
      <c r="S240" s="112">
        <f t="shared" si="31"/>
        <v>75555</v>
      </c>
      <c r="T240" s="105">
        <f t="shared" si="31"/>
        <v>402922</v>
      </c>
      <c r="U240" s="112">
        <f>U241</f>
        <v>75349</v>
      </c>
      <c r="V240" s="216">
        <f t="shared" si="30"/>
        <v>99.9486516722935</v>
      </c>
      <c r="W240" s="217">
        <f>U240/S240*100</f>
        <v>99.72735093640395</v>
      </c>
    </row>
    <row r="241" spans="1:23" ht="30" customHeight="1">
      <c r="A241" s="138" t="s">
        <v>30</v>
      </c>
      <c r="B241" s="52"/>
      <c r="C241" s="100" t="s">
        <v>228</v>
      </c>
      <c r="D241" s="100" t="s">
        <v>105</v>
      </c>
      <c r="E241" s="100" t="s">
        <v>100</v>
      </c>
      <c r="F241" s="102">
        <v>4200000</v>
      </c>
      <c r="G241" s="103" t="s">
        <v>48</v>
      </c>
      <c r="H241" s="104">
        <v>366501</v>
      </c>
      <c r="I241" s="104">
        <v>44308</v>
      </c>
      <c r="J241" s="104">
        <v>8603</v>
      </c>
      <c r="K241" s="105"/>
      <c r="L241" s="106"/>
      <c r="M241" s="107"/>
      <c r="N241" s="108">
        <v>24889</v>
      </c>
      <c r="O241" s="106">
        <v>28111</v>
      </c>
      <c r="P241" s="105">
        <f t="shared" si="26"/>
        <v>33492</v>
      </c>
      <c r="Q241" s="106">
        <f t="shared" si="27"/>
        <v>28111</v>
      </c>
      <c r="R241" s="105">
        <v>403129</v>
      </c>
      <c r="S241" s="112">
        <v>75555</v>
      </c>
      <c r="T241" s="105">
        <v>402922</v>
      </c>
      <c r="U241" s="112">
        <v>75349</v>
      </c>
      <c r="V241" s="216">
        <f t="shared" si="30"/>
        <v>99.9486516722935</v>
      </c>
      <c r="W241" s="217">
        <f>U241/S241*100</f>
        <v>99.72735093640395</v>
      </c>
    </row>
    <row r="242" spans="1:23" ht="12" customHeight="1">
      <c r="A242" s="138"/>
      <c r="B242" s="52"/>
      <c r="C242" s="100"/>
      <c r="D242" s="100"/>
      <c r="E242" s="100"/>
      <c r="F242" s="102"/>
      <c r="G242" s="103"/>
      <c r="H242" s="101"/>
      <c r="I242" s="104"/>
      <c r="J242" s="104"/>
      <c r="K242" s="117"/>
      <c r="L242" s="106"/>
      <c r="M242" s="107"/>
      <c r="N242" s="108"/>
      <c r="O242" s="106"/>
      <c r="P242" s="105"/>
      <c r="Q242" s="106"/>
      <c r="R242" s="105"/>
      <c r="S242" s="112"/>
      <c r="T242" s="105"/>
      <c r="U242" s="112"/>
      <c r="V242" s="216"/>
      <c r="W242" s="217"/>
    </row>
    <row r="243" spans="1:23" ht="13.5" customHeight="1">
      <c r="A243" s="40" t="s">
        <v>146</v>
      </c>
      <c r="B243" s="52"/>
      <c r="C243" s="100" t="s">
        <v>228</v>
      </c>
      <c r="D243" s="100" t="s">
        <v>105</v>
      </c>
      <c r="E243" s="100" t="s">
        <v>101</v>
      </c>
      <c r="F243" s="102"/>
      <c r="G243" s="103"/>
      <c r="H243" s="104">
        <f>H244+H246+H248+H250</f>
        <v>641767</v>
      </c>
      <c r="I243" s="104">
        <f>I244+I246+I248+I250</f>
        <v>20616</v>
      </c>
      <c r="J243" s="104">
        <f>J244+J246+J248+J250</f>
        <v>13514</v>
      </c>
      <c r="K243" s="105"/>
      <c r="L243" s="106"/>
      <c r="M243" s="107"/>
      <c r="N243" s="108">
        <f>N244+N246+N248+N250</f>
        <v>17645</v>
      </c>
      <c r="O243" s="108">
        <f>O244+O246+O248+O250</f>
        <v>14401</v>
      </c>
      <c r="P243" s="105">
        <f t="shared" si="26"/>
        <v>31159</v>
      </c>
      <c r="Q243" s="106">
        <f t="shared" si="27"/>
        <v>14401</v>
      </c>
      <c r="R243" s="105">
        <f>R244+R246+R248+R250</f>
        <v>674212</v>
      </c>
      <c r="S243" s="112">
        <f>S244+S246+S248+S250</f>
        <v>36302</v>
      </c>
      <c r="T243" s="105">
        <f>T244+T246+T248+T250</f>
        <v>672034</v>
      </c>
      <c r="U243" s="112">
        <f>U244+U246+U248+U250</f>
        <v>34127</v>
      </c>
      <c r="V243" s="216">
        <f t="shared" si="30"/>
        <v>99.67695620961953</v>
      </c>
      <c r="W243" s="217">
        <f aca="true" t="shared" si="32" ref="W243:W251">U243/S243*100</f>
        <v>94.0085945677924</v>
      </c>
    </row>
    <row r="244" spans="1:23" ht="30" customHeight="1">
      <c r="A244" s="137" t="s">
        <v>160</v>
      </c>
      <c r="B244" s="52"/>
      <c r="C244" s="100" t="s">
        <v>228</v>
      </c>
      <c r="D244" s="100" t="s">
        <v>105</v>
      </c>
      <c r="E244" s="100" t="s">
        <v>101</v>
      </c>
      <c r="F244" s="102">
        <v>4210000</v>
      </c>
      <c r="G244" s="103"/>
      <c r="H244" s="104">
        <f>H245</f>
        <v>543615</v>
      </c>
      <c r="I244" s="104">
        <v>19935</v>
      </c>
      <c r="J244" s="104">
        <f>J245</f>
        <v>12966</v>
      </c>
      <c r="K244" s="105"/>
      <c r="L244" s="106"/>
      <c r="M244" s="107"/>
      <c r="N244" s="108">
        <f>N245</f>
        <v>23261</v>
      </c>
      <c r="O244" s="106">
        <f>O245</f>
        <v>14093</v>
      </c>
      <c r="P244" s="105">
        <f t="shared" si="26"/>
        <v>36227</v>
      </c>
      <c r="Q244" s="106">
        <f t="shared" si="27"/>
        <v>14093</v>
      </c>
      <c r="R244" s="105">
        <f>R245</f>
        <v>580909</v>
      </c>
      <c r="S244" s="112">
        <f>S245</f>
        <v>35095</v>
      </c>
      <c r="T244" s="105">
        <f>T245</f>
        <v>578773</v>
      </c>
      <c r="U244" s="112">
        <f>U245</f>
        <v>32961</v>
      </c>
      <c r="V244" s="216">
        <f t="shared" si="30"/>
        <v>99.6323004119406</v>
      </c>
      <c r="W244" s="217">
        <f t="shared" si="32"/>
        <v>93.91936173244052</v>
      </c>
    </row>
    <row r="245" spans="1:23" ht="30.75" customHeight="1">
      <c r="A245" s="138" t="s">
        <v>30</v>
      </c>
      <c r="B245" s="52"/>
      <c r="C245" s="100" t="s">
        <v>228</v>
      </c>
      <c r="D245" s="100" t="s">
        <v>105</v>
      </c>
      <c r="E245" s="100" t="s">
        <v>101</v>
      </c>
      <c r="F245" s="102">
        <v>4210000</v>
      </c>
      <c r="G245" s="103" t="s">
        <v>48</v>
      </c>
      <c r="H245" s="104">
        <f>543295+320</f>
        <v>543615</v>
      </c>
      <c r="I245" s="104">
        <v>19935</v>
      </c>
      <c r="J245" s="104">
        <v>12966</v>
      </c>
      <c r="K245" s="105"/>
      <c r="L245" s="106"/>
      <c r="M245" s="107"/>
      <c r="N245" s="108">
        <v>23261</v>
      </c>
      <c r="O245" s="106">
        <v>14093</v>
      </c>
      <c r="P245" s="105">
        <f t="shared" si="26"/>
        <v>36227</v>
      </c>
      <c r="Q245" s="106">
        <f t="shared" si="27"/>
        <v>14093</v>
      </c>
      <c r="R245" s="105">
        <v>580909</v>
      </c>
      <c r="S245" s="112">
        <v>35095</v>
      </c>
      <c r="T245" s="105">
        <v>578773</v>
      </c>
      <c r="U245" s="112">
        <v>32961</v>
      </c>
      <c r="V245" s="216">
        <f t="shared" si="30"/>
        <v>99.6323004119406</v>
      </c>
      <c r="W245" s="217">
        <f t="shared" si="32"/>
        <v>93.91936173244052</v>
      </c>
    </row>
    <row r="246" spans="1:23" ht="15.75" customHeight="1">
      <c r="A246" s="137" t="s">
        <v>49</v>
      </c>
      <c r="B246" s="52"/>
      <c r="C246" s="100" t="s">
        <v>228</v>
      </c>
      <c r="D246" s="100" t="s">
        <v>105</v>
      </c>
      <c r="E246" s="100" t="s">
        <v>101</v>
      </c>
      <c r="F246" s="102">
        <v>4220000</v>
      </c>
      <c r="G246" s="103"/>
      <c r="H246" s="104">
        <v>38602</v>
      </c>
      <c r="I246" s="104">
        <v>453</v>
      </c>
      <c r="J246" s="104"/>
      <c r="K246" s="105"/>
      <c r="L246" s="106"/>
      <c r="M246" s="107"/>
      <c r="N246" s="108">
        <f>N247</f>
        <v>-4207</v>
      </c>
      <c r="O246" s="106">
        <f>O247</f>
        <v>62</v>
      </c>
      <c r="P246" s="105">
        <f t="shared" si="26"/>
        <v>-4207</v>
      </c>
      <c r="Q246" s="106">
        <f t="shared" si="27"/>
        <v>62</v>
      </c>
      <c r="R246" s="105">
        <f>R247</f>
        <v>34492</v>
      </c>
      <c r="S246" s="112">
        <f>S247</f>
        <v>611</v>
      </c>
      <c r="T246" s="105">
        <f>T247</f>
        <v>34492</v>
      </c>
      <c r="U246" s="112">
        <f>U247</f>
        <v>611</v>
      </c>
      <c r="V246" s="216">
        <f t="shared" si="30"/>
        <v>100</v>
      </c>
      <c r="W246" s="217">
        <f t="shared" si="32"/>
        <v>100</v>
      </c>
    </row>
    <row r="247" spans="1:23" ht="30.75" customHeight="1">
      <c r="A247" s="138" t="s">
        <v>30</v>
      </c>
      <c r="B247" s="52"/>
      <c r="C247" s="100" t="s">
        <v>228</v>
      </c>
      <c r="D247" s="100" t="s">
        <v>105</v>
      </c>
      <c r="E247" s="100" t="s">
        <v>101</v>
      </c>
      <c r="F247" s="102">
        <v>4220000</v>
      </c>
      <c r="G247" s="103" t="s">
        <v>48</v>
      </c>
      <c r="H247" s="104">
        <v>38602</v>
      </c>
      <c r="I247" s="104">
        <v>453</v>
      </c>
      <c r="J247" s="104"/>
      <c r="K247" s="105"/>
      <c r="L247" s="106"/>
      <c r="M247" s="107"/>
      <c r="N247" s="108">
        <v>-4207</v>
      </c>
      <c r="O247" s="106">
        <v>62</v>
      </c>
      <c r="P247" s="105">
        <f t="shared" si="26"/>
        <v>-4207</v>
      </c>
      <c r="Q247" s="106">
        <f t="shared" si="27"/>
        <v>62</v>
      </c>
      <c r="R247" s="105">
        <v>34492</v>
      </c>
      <c r="S247" s="112">
        <v>611</v>
      </c>
      <c r="T247" s="105">
        <v>34492</v>
      </c>
      <c r="U247" s="112">
        <v>611</v>
      </c>
      <c r="V247" s="216">
        <f t="shared" si="30"/>
        <v>100</v>
      </c>
      <c r="W247" s="217">
        <f t="shared" si="32"/>
        <v>100</v>
      </c>
    </row>
    <row r="248" spans="1:23" ht="30" customHeight="1">
      <c r="A248" s="137" t="s">
        <v>232</v>
      </c>
      <c r="B248" s="52"/>
      <c r="C248" s="100" t="s">
        <v>228</v>
      </c>
      <c r="D248" s="100" t="s">
        <v>105</v>
      </c>
      <c r="E248" s="100" t="s">
        <v>101</v>
      </c>
      <c r="F248" s="102">
        <v>4230000</v>
      </c>
      <c r="G248" s="103"/>
      <c r="H248" s="104">
        <v>19375</v>
      </c>
      <c r="I248" s="104">
        <v>220</v>
      </c>
      <c r="J248" s="104">
        <f>J249</f>
        <v>548</v>
      </c>
      <c r="K248" s="105"/>
      <c r="L248" s="106"/>
      <c r="M248" s="107"/>
      <c r="N248" s="108">
        <f>N249</f>
        <v>841</v>
      </c>
      <c r="O248" s="106">
        <f>O249</f>
        <v>166</v>
      </c>
      <c r="P248" s="105">
        <f t="shared" si="26"/>
        <v>1389</v>
      </c>
      <c r="Q248" s="106">
        <f t="shared" si="27"/>
        <v>166</v>
      </c>
      <c r="R248" s="105">
        <f>R249</f>
        <v>20838</v>
      </c>
      <c r="S248" s="112">
        <f>S249</f>
        <v>460</v>
      </c>
      <c r="T248" s="105">
        <f>T249</f>
        <v>20808</v>
      </c>
      <c r="U248" s="112">
        <f>U249</f>
        <v>431</v>
      </c>
      <c r="V248" s="216">
        <f t="shared" si="30"/>
        <v>99.85603224877627</v>
      </c>
      <c r="W248" s="217">
        <f t="shared" si="32"/>
        <v>93.69565217391305</v>
      </c>
    </row>
    <row r="249" spans="1:23" ht="30" customHeight="1">
      <c r="A249" s="138" t="s">
        <v>30</v>
      </c>
      <c r="B249" s="52"/>
      <c r="C249" s="100" t="s">
        <v>228</v>
      </c>
      <c r="D249" s="100" t="s">
        <v>105</v>
      </c>
      <c r="E249" s="100" t="s">
        <v>101</v>
      </c>
      <c r="F249" s="102">
        <v>4230000</v>
      </c>
      <c r="G249" s="103" t="s">
        <v>48</v>
      </c>
      <c r="H249" s="104">
        <v>19375</v>
      </c>
      <c r="I249" s="104">
        <v>220</v>
      </c>
      <c r="J249" s="104">
        <v>548</v>
      </c>
      <c r="K249" s="105"/>
      <c r="L249" s="106"/>
      <c r="M249" s="107"/>
      <c r="N249" s="108">
        <v>841</v>
      </c>
      <c r="O249" s="106">
        <v>166</v>
      </c>
      <c r="P249" s="105">
        <f t="shared" si="26"/>
        <v>1389</v>
      </c>
      <c r="Q249" s="106">
        <f t="shared" si="27"/>
        <v>166</v>
      </c>
      <c r="R249" s="105">
        <v>20838</v>
      </c>
      <c r="S249" s="112">
        <v>460</v>
      </c>
      <c r="T249" s="105">
        <v>20808</v>
      </c>
      <c r="U249" s="112">
        <v>431</v>
      </c>
      <c r="V249" s="216">
        <f t="shared" si="30"/>
        <v>99.85603224877627</v>
      </c>
      <c r="W249" s="217">
        <f t="shared" si="32"/>
        <v>93.69565217391305</v>
      </c>
    </row>
    <row r="250" spans="1:23" ht="30" customHeight="1">
      <c r="A250" s="137" t="s">
        <v>180</v>
      </c>
      <c r="B250" s="52"/>
      <c r="C250" s="100" t="s">
        <v>228</v>
      </c>
      <c r="D250" s="100" t="s">
        <v>105</v>
      </c>
      <c r="E250" s="100" t="s">
        <v>101</v>
      </c>
      <c r="F250" s="102">
        <v>4330000</v>
      </c>
      <c r="G250" s="103"/>
      <c r="H250" s="104">
        <v>40175</v>
      </c>
      <c r="I250" s="104">
        <v>8</v>
      </c>
      <c r="J250" s="104"/>
      <c r="K250" s="105"/>
      <c r="L250" s="106"/>
      <c r="M250" s="107"/>
      <c r="N250" s="108">
        <f>N251</f>
        <v>-2250</v>
      </c>
      <c r="O250" s="106">
        <f>O251</f>
        <v>80</v>
      </c>
      <c r="P250" s="105">
        <f t="shared" si="26"/>
        <v>-2250</v>
      </c>
      <c r="Q250" s="106">
        <f t="shared" si="27"/>
        <v>80</v>
      </c>
      <c r="R250" s="105">
        <f>R251</f>
        <v>37973</v>
      </c>
      <c r="S250" s="112">
        <f>S251</f>
        <v>136</v>
      </c>
      <c r="T250" s="105">
        <f>T251</f>
        <v>37961</v>
      </c>
      <c r="U250" s="112">
        <f>U251</f>
        <v>124</v>
      </c>
      <c r="V250" s="216">
        <f t="shared" si="30"/>
        <v>99.96839859900456</v>
      </c>
      <c r="W250" s="217">
        <f t="shared" si="32"/>
        <v>91.17647058823529</v>
      </c>
    </row>
    <row r="251" spans="1:23" ht="30.75" customHeight="1">
      <c r="A251" s="138" t="s">
        <v>30</v>
      </c>
      <c r="B251" s="52"/>
      <c r="C251" s="100" t="s">
        <v>228</v>
      </c>
      <c r="D251" s="100" t="s">
        <v>105</v>
      </c>
      <c r="E251" s="100" t="s">
        <v>101</v>
      </c>
      <c r="F251" s="102">
        <v>4330000</v>
      </c>
      <c r="G251" s="103" t="s">
        <v>48</v>
      </c>
      <c r="H251" s="104">
        <v>40175</v>
      </c>
      <c r="I251" s="104">
        <v>8</v>
      </c>
      <c r="J251" s="104"/>
      <c r="K251" s="105"/>
      <c r="L251" s="106"/>
      <c r="M251" s="107"/>
      <c r="N251" s="108">
        <v>-2250</v>
      </c>
      <c r="O251" s="106">
        <v>80</v>
      </c>
      <c r="P251" s="105">
        <f t="shared" si="26"/>
        <v>-2250</v>
      </c>
      <c r="Q251" s="106">
        <f t="shared" si="27"/>
        <v>80</v>
      </c>
      <c r="R251" s="105">
        <v>37973</v>
      </c>
      <c r="S251" s="112">
        <v>136</v>
      </c>
      <c r="T251" s="105">
        <v>37961</v>
      </c>
      <c r="U251" s="112">
        <v>124</v>
      </c>
      <c r="V251" s="216">
        <f t="shared" si="30"/>
        <v>99.96839859900456</v>
      </c>
      <c r="W251" s="217">
        <f t="shared" si="32"/>
        <v>91.17647058823529</v>
      </c>
    </row>
    <row r="252" spans="1:23" ht="11.25" customHeight="1">
      <c r="A252" s="138"/>
      <c r="B252" s="52"/>
      <c r="C252" s="100"/>
      <c r="D252" s="100"/>
      <c r="E252" s="100"/>
      <c r="F252" s="102"/>
      <c r="G252" s="103"/>
      <c r="H252" s="101"/>
      <c r="I252" s="104"/>
      <c r="J252" s="104"/>
      <c r="K252" s="105"/>
      <c r="L252" s="106"/>
      <c r="M252" s="107"/>
      <c r="N252" s="108"/>
      <c r="O252" s="106"/>
      <c r="P252" s="105"/>
      <c r="Q252" s="106"/>
      <c r="R252" s="105"/>
      <c r="S252" s="112"/>
      <c r="T252" s="105"/>
      <c r="U252" s="112"/>
      <c r="V252" s="216"/>
      <c r="W252" s="217"/>
    </row>
    <row r="253" spans="1:23" ht="25.5" customHeight="1">
      <c r="A253" s="40" t="s">
        <v>145</v>
      </c>
      <c r="B253" s="52"/>
      <c r="C253" s="100" t="s">
        <v>228</v>
      </c>
      <c r="D253" s="100" t="s">
        <v>105</v>
      </c>
      <c r="E253" s="100" t="s">
        <v>112</v>
      </c>
      <c r="F253" s="102"/>
      <c r="G253" s="103"/>
      <c r="H253" s="101">
        <v>3163</v>
      </c>
      <c r="I253" s="104"/>
      <c r="J253" s="104">
        <f>J254</f>
        <v>100</v>
      </c>
      <c r="K253" s="105"/>
      <c r="L253" s="106"/>
      <c r="M253" s="107"/>
      <c r="N253" s="108">
        <f>N254</f>
        <v>-50</v>
      </c>
      <c r="O253" s="106"/>
      <c r="P253" s="105">
        <f t="shared" si="26"/>
        <v>50</v>
      </c>
      <c r="Q253" s="106">
        <f t="shared" si="27"/>
        <v>0</v>
      </c>
      <c r="R253" s="105">
        <f>H253+P253</f>
        <v>3213</v>
      </c>
      <c r="S253" s="112"/>
      <c r="T253" s="105">
        <f>T254</f>
        <v>3212</v>
      </c>
      <c r="U253" s="112"/>
      <c r="V253" s="216">
        <f t="shared" si="30"/>
        <v>99.96887643946467</v>
      </c>
      <c r="W253" s="217"/>
    </row>
    <row r="254" spans="1:23" ht="30" customHeight="1">
      <c r="A254" s="137" t="s">
        <v>144</v>
      </c>
      <c r="B254" s="52"/>
      <c r="C254" s="100" t="s">
        <v>228</v>
      </c>
      <c r="D254" s="100" t="s">
        <v>105</v>
      </c>
      <c r="E254" s="100" t="s">
        <v>112</v>
      </c>
      <c r="F254" s="102">
        <v>4290000</v>
      </c>
      <c r="G254" s="103"/>
      <c r="H254" s="101">
        <v>3163</v>
      </c>
      <c r="I254" s="104"/>
      <c r="J254" s="104">
        <f>J255</f>
        <v>100</v>
      </c>
      <c r="K254" s="105"/>
      <c r="L254" s="106"/>
      <c r="M254" s="107"/>
      <c r="N254" s="108">
        <f>N255</f>
        <v>-50</v>
      </c>
      <c r="O254" s="106"/>
      <c r="P254" s="105">
        <f t="shared" si="26"/>
        <v>50</v>
      </c>
      <c r="Q254" s="106">
        <f t="shared" si="27"/>
        <v>0</v>
      </c>
      <c r="R254" s="105">
        <f>H254+P254</f>
        <v>3213</v>
      </c>
      <c r="S254" s="112"/>
      <c r="T254" s="105">
        <f>T255</f>
        <v>3212</v>
      </c>
      <c r="U254" s="112"/>
      <c r="V254" s="216">
        <f t="shared" si="30"/>
        <v>99.96887643946467</v>
      </c>
      <c r="W254" s="217"/>
    </row>
    <row r="255" spans="1:23" ht="30.75" customHeight="1">
      <c r="A255" s="138" t="s">
        <v>30</v>
      </c>
      <c r="B255" s="52"/>
      <c r="C255" s="100" t="s">
        <v>228</v>
      </c>
      <c r="D255" s="100" t="s">
        <v>105</v>
      </c>
      <c r="E255" s="100" t="s">
        <v>112</v>
      </c>
      <c r="F255" s="102">
        <v>4290000</v>
      </c>
      <c r="G255" s="103" t="s">
        <v>48</v>
      </c>
      <c r="H255" s="101">
        <v>3163</v>
      </c>
      <c r="I255" s="104"/>
      <c r="J255" s="104">
        <v>100</v>
      </c>
      <c r="K255" s="105"/>
      <c r="L255" s="106"/>
      <c r="M255" s="107"/>
      <c r="N255" s="108">
        <v>-50</v>
      </c>
      <c r="O255" s="106"/>
      <c r="P255" s="105">
        <f t="shared" si="26"/>
        <v>50</v>
      </c>
      <c r="Q255" s="106">
        <f t="shared" si="27"/>
        <v>0</v>
      </c>
      <c r="R255" s="105">
        <f>H255+P255</f>
        <v>3213</v>
      </c>
      <c r="S255" s="112"/>
      <c r="T255" s="105">
        <v>3212</v>
      </c>
      <c r="U255" s="112"/>
      <c r="V255" s="216">
        <f t="shared" si="30"/>
        <v>99.96887643946467</v>
      </c>
      <c r="W255" s="217"/>
    </row>
    <row r="256" spans="1:23" ht="12" customHeight="1">
      <c r="A256" s="145"/>
      <c r="B256" s="52"/>
      <c r="C256" s="100"/>
      <c r="D256" s="100"/>
      <c r="E256" s="100"/>
      <c r="F256" s="102"/>
      <c r="G256" s="103"/>
      <c r="H256" s="101"/>
      <c r="I256" s="104"/>
      <c r="J256" s="104"/>
      <c r="K256" s="105"/>
      <c r="L256" s="106"/>
      <c r="M256" s="107"/>
      <c r="N256" s="108"/>
      <c r="O256" s="106"/>
      <c r="P256" s="105"/>
      <c r="Q256" s="106"/>
      <c r="R256" s="105"/>
      <c r="S256" s="112"/>
      <c r="T256" s="105"/>
      <c r="U256" s="112"/>
      <c r="V256" s="216"/>
      <c r="W256" s="217"/>
    </row>
    <row r="257" spans="1:23" ht="24" customHeight="1">
      <c r="A257" s="40" t="s">
        <v>23</v>
      </c>
      <c r="B257" s="52"/>
      <c r="C257" s="100" t="s">
        <v>228</v>
      </c>
      <c r="D257" s="100" t="s">
        <v>105</v>
      </c>
      <c r="E257" s="100" t="s">
        <v>105</v>
      </c>
      <c r="F257" s="102"/>
      <c r="G257" s="103"/>
      <c r="H257" s="101">
        <v>2000</v>
      </c>
      <c r="I257" s="104"/>
      <c r="J257" s="104">
        <f>J258</f>
        <v>136</v>
      </c>
      <c r="K257" s="117"/>
      <c r="L257" s="106"/>
      <c r="M257" s="107"/>
      <c r="N257" s="108">
        <f>N258</f>
        <v>7130</v>
      </c>
      <c r="O257" s="106">
        <f>O258</f>
        <v>7423</v>
      </c>
      <c r="P257" s="105">
        <f t="shared" si="26"/>
        <v>7266</v>
      </c>
      <c r="Q257" s="106">
        <f t="shared" si="27"/>
        <v>7423</v>
      </c>
      <c r="R257" s="105">
        <f aca="true" t="shared" si="33" ref="R257:T258">R258</f>
        <v>9290</v>
      </c>
      <c r="S257" s="112">
        <f t="shared" si="33"/>
        <v>7446</v>
      </c>
      <c r="T257" s="105">
        <f t="shared" si="33"/>
        <v>8457</v>
      </c>
      <c r="U257" s="112">
        <f>U258</f>
        <v>6613</v>
      </c>
      <c r="V257" s="216">
        <f t="shared" si="30"/>
        <v>91.03336921420883</v>
      </c>
      <c r="W257" s="217">
        <f>U257/S257*100</f>
        <v>88.81278538812786</v>
      </c>
    </row>
    <row r="258" spans="1:23" ht="45" customHeight="1">
      <c r="A258" s="137" t="s">
        <v>173</v>
      </c>
      <c r="B258" s="52"/>
      <c r="C258" s="100" t="s">
        <v>228</v>
      </c>
      <c r="D258" s="100" t="s">
        <v>105</v>
      </c>
      <c r="E258" s="100" t="s">
        <v>105</v>
      </c>
      <c r="F258" s="102">
        <v>4320000</v>
      </c>
      <c r="G258" s="103"/>
      <c r="H258" s="101">
        <v>2000</v>
      </c>
      <c r="I258" s="104"/>
      <c r="J258" s="104">
        <f>J259</f>
        <v>136</v>
      </c>
      <c r="K258" s="117"/>
      <c r="L258" s="106"/>
      <c r="M258" s="107"/>
      <c r="N258" s="108">
        <f>N259</f>
        <v>7130</v>
      </c>
      <c r="O258" s="106">
        <f>O259</f>
        <v>7423</v>
      </c>
      <c r="P258" s="105">
        <f t="shared" si="26"/>
        <v>7266</v>
      </c>
      <c r="Q258" s="106">
        <f t="shared" si="27"/>
        <v>7423</v>
      </c>
      <c r="R258" s="105">
        <f t="shared" si="33"/>
        <v>9290</v>
      </c>
      <c r="S258" s="112">
        <f t="shared" si="33"/>
        <v>7446</v>
      </c>
      <c r="T258" s="105">
        <f t="shared" si="33"/>
        <v>8457</v>
      </c>
      <c r="U258" s="112">
        <f>U259</f>
        <v>6613</v>
      </c>
      <c r="V258" s="216">
        <f t="shared" si="30"/>
        <v>91.03336921420883</v>
      </c>
      <c r="W258" s="217">
        <f>U258/S258*100</f>
        <v>88.81278538812786</v>
      </c>
    </row>
    <row r="259" spans="1:23" ht="15.75" customHeight="1">
      <c r="A259" s="138" t="s">
        <v>50</v>
      </c>
      <c r="B259" s="52"/>
      <c r="C259" s="100" t="s">
        <v>228</v>
      </c>
      <c r="D259" s="100" t="s">
        <v>105</v>
      </c>
      <c r="E259" s="100" t="s">
        <v>105</v>
      </c>
      <c r="F259" s="102">
        <v>4320000</v>
      </c>
      <c r="G259" s="103" t="s">
        <v>51</v>
      </c>
      <c r="H259" s="101">
        <v>2000</v>
      </c>
      <c r="I259" s="104"/>
      <c r="J259" s="104">
        <v>136</v>
      </c>
      <c r="K259" s="117"/>
      <c r="L259" s="106"/>
      <c r="M259" s="107"/>
      <c r="N259" s="108">
        <v>7130</v>
      </c>
      <c r="O259" s="106">
        <v>7423</v>
      </c>
      <c r="P259" s="105">
        <f t="shared" si="26"/>
        <v>7266</v>
      </c>
      <c r="Q259" s="106">
        <f t="shared" si="27"/>
        <v>7423</v>
      </c>
      <c r="R259" s="105">
        <v>9290</v>
      </c>
      <c r="S259" s="112">
        <v>7446</v>
      </c>
      <c r="T259" s="105">
        <v>8457</v>
      </c>
      <c r="U259" s="112">
        <v>6613</v>
      </c>
      <c r="V259" s="216">
        <f t="shared" si="30"/>
        <v>91.03336921420883</v>
      </c>
      <c r="W259" s="217">
        <f>U259/S259*100</f>
        <v>88.81278538812786</v>
      </c>
    </row>
    <row r="260" spans="1:23" ht="12" customHeight="1">
      <c r="A260" s="145"/>
      <c r="B260" s="52"/>
      <c r="C260" s="100"/>
      <c r="D260" s="100"/>
      <c r="E260" s="100"/>
      <c r="F260" s="102"/>
      <c r="G260" s="103"/>
      <c r="H260" s="101"/>
      <c r="I260" s="104"/>
      <c r="J260" s="104"/>
      <c r="K260" s="117"/>
      <c r="L260" s="106"/>
      <c r="M260" s="107"/>
      <c r="N260" s="108"/>
      <c r="O260" s="106"/>
      <c r="P260" s="105"/>
      <c r="Q260" s="106"/>
      <c r="R260" s="105"/>
      <c r="S260" s="112"/>
      <c r="T260" s="105"/>
      <c r="U260" s="112"/>
      <c r="V260" s="216"/>
      <c r="W260" s="217"/>
    </row>
    <row r="261" spans="1:23" ht="24" customHeight="1">
      <c r="A261" s="40" t="s">
        <v>24</v>
      </c>
      <c r="B261" s="52"/>
      <c r="C261" s="100" t="s">
        <v>228</v>
      </c>
      <c r="D261" s="100" t="s">
        <v>105</v>
      </c>
      <c r="E261" s="100" t="s">
        <v>109</v>
      </c>
      <c r="F261" s="102"/>
      <c r="G261" s="103"/>
      <c r="H261" s="101">
        <f>H262+H264+H266</f>
        <v>21861</v>
      </c>
      <c r="I261" s="101">
        <f>I262+I264+I266</f>
        <v>640</v>
      </c>
      <c r="J261" s="101">
        <f>J264</f>
        <v>601</v>
      </c>
      <c r="K261" s="117"/>
      <c r="L261" s="106"/>
      <c r="M261" s="107"/>
      <c r="N261" s="108">
        <f>N262+N264+N266</f>
        <v>1004</v>
      </c>
      <c r="O261" s="108">
        <f>O262+O264+O266</f>
        <v>834</v>
      </c>
      <c r="P261" s="105">
        <f t="shared" si="26"/>
        <v>1605</v>
      </c>
      <c r="Q261" s="106">
        <f t="shared" si="27"/>
        <v>834</v>
      </c>
      <c r="R261" s="105">
        <f>R262+R264+R266</f>
        <v>23495</v>
      </c>
      <c r="S261" s="112">
        <f>S264+S266</f>
        <v>1503</v>
      </c>
      <c r="T261" s="105">
        <f>T262+T264+T266</f>
        <v>23215</v>
      </c>
      <c r="U261" s="112">
        <f>U264+U266</f>
        <v>1225</v>
      </c>
      <c r="V261" s="216">
        <f t="shared" si="30"/>
        <v>98.80825707597361</v>
      </c>
      <c r="W261" s="217">
        <f>U261/S261*100</f>
        <v>81.50365934797072</v>
      </c>
    </row>
    <row r="262" spans="1:23" ht="30" customHeight="1">
      <c r="A262" s="139" t="s">
        <v>52</v>
      </c>
      <c r="B262" s="52"/>
      <c r="C262" s="100" t="s">
        <v>228</v>
      </c>
      <c r="D262" s="100" t="s">
        <v>105</v>
      </c>
      <c r="E262" s="100" t="s">
        <v>109</v>
      </c>
      <c r="F262" s="100" t="s">
        <v>95</v>
      </c>
      <c r="G262" s="103"/>
      <c r="H262" s="101">
        <v>9140</v>
      </c>
      <c r="I262" s="101"/>
      <c r="J262" s="101"/>
      <c r="K262" s="117"/>
      <c r="L262" s="106"/>
      <c r="M262" s="107"/>
      <c r="N262" s="108">
        <f>N263</f>
        <v>142</v>
      </c>
      <c r="O262" s="106"/>
      <c r="P262" s="105">
        <f t="shared" si="26"/>
        <v>142</v>
      </c>
      <c r="Q262" s="106">
        <f t="shared" si="27"/>
        <v>0</v>
      </c>
      <c r="R262" s="105">
        <f>H262+P262</f>
        <v>9282</v>
      </c>
      <c r="S262" s="112"/>
      <c r="T262" s="105">
        <f>T263</f>
        <v>9282</v>
      </c>
      <c r="U262" s="112"/>
      <c r="V262" s="216">
        <f t="shared" si="30"/>
        <v>100</v>
      </c>
      <c r="W262" s="217"/>
    </row>
    <row r="263" spans="1:23" ht="14.25" customHeight="1">
      <c r="A263" s="140" t="s">
        <v>53</v>
      </c>
      <c r="B263" s="52"/>
      <c r="C263" s="100" t="s">
        <v>228</v>
      </c>
      <c r="D263" s="100" t="s">
        <v>105</v>
      </c>
      <c r="E263" s="100" t="s">
        <v>109</v>
      </c>
      <c r="F263" s="100" t="s">
        <v>95</v>
      </c>
      <c r="G263" s="103" t="s">
        <v>36</v>
      </c>
      <c r="H263" s="101">
        <v>9140</v>
      </c>
      <c r="I263" s="101"/>
      <c r="J263" s="101"/>
      <c r="K263" s="117"/>
      <c r="L263" s="106"/>
      <c r="M263" s="107"/>
      <c r="N263" s="108">
        <v>142</v>
      </c>
      <c r="O263" s="106"/>
      <c r="P263" s="105">
        <f t="shared" si="26"/>
        <v>142</v>
      </c>
      <c r="Q263" s="106">
        <f t="shared" si="27"/>
        <v>0</v>
      </c>
      <c r="R263" s="105">
        <f>H263+P263</f>
        <v>9282</v>
      </c>
      <c r="S263" s="112"/>
      <c r="T263" s="105">
        <v>9282</v>
      </c>
      <c r="U263" s="112"/>
      <c r="V263" s="216">
        <f t="shared" si="30"/>
        <v>100</v>
      </c>
      <c r="W263" s="217"/>
    </row>
    <row r="264" spans="1:23" ht="45.75" customHeight="1">
      <c r="A264" s="139" t="s">
        <v>54</v>
      </c>
      <c r="B264" s="52"/>
      <c r="C264" s="100" t="s">
        <v>228</v>
      </c>
      <c r="D264" s="100" t="s">
        <v>105</v>
      </c>
      <c r="E264" s="100" t="s">
        <v>109</v>
      </c>
      <c r="F264" s="102">
        <v>4350000</v>
      </c>
      <c r="G264" s="103"/>
      <c r="H264" s="101">
        <f>H265</f>
        <v>11119</v>
      </c>
      <c r="I264" s="101">
        <v>640</v>
      </c>
      <c r="J264" s="101">
        <f>J265</f>
        <v>601</v>
      </c>
      <c r="K264" s="117"/>
      <c r="L264" s="106"/>
      <c r="M264" s="107"/>
      <c r="N264" s="108">
        <f>N265</f>
        <v>802</v>
      </c>
      <c r="O264" s="106">
        <f>O265</f>
        <v>654</v>
      </c>
      <c r="P264" s="105">
        <f t="shared" si="26"/>
        <v>1403</v>
      </c>
      <c r="Q264" s="106">
        <f t="shared" si="27"/>
        <v>654</v>
      </c>
      <c r="R264" s="105">
        <f>R265</f>
        <v>12551</v>
      </c>
      <c r="S264" s="112">
        <f>S265</f>
        <v>1323</v>
      </c>
      <c r="T264" s="105">
        <f>T265</f>
        <v>12292</v>
      </c>
      <c r="U264" s="112">
        <f>U265</f>
        <v>1064</v>
      </c>
      <c r="V264" s="216">
        <f t="shared" si="30"/>
        <v>97.93641940881204</v>
      </c>
      <c r="W264" s="217">
        <f>U264/S264*100</f>
        <v>80.42328042328042</v>
      </c>
    </row>
    <row r="265" spans="1:23" ht="30" customHeight="1">
      <c r="A265" s="140" t="s">
        <v>30</v>
      </c>
      <c r="B265" s="52"/>
      <c r="C265" s="100" t="s">
        <v>228</v>
      </c>
      <c r="D265" s="100" t="s">
        <v>105</v>
      </c>
      <c r="E265" s="100" t="s">
        <v>109</v>
      </c>
      <c r="F265" s="102">
        <v>4350000</v>
      </c>
      <c r="G265" s="103" t="s">
        <v>48</v>
      </c>
      <c r="H265" s="101">
        <v>11119</v>
      </c>
      <c r="I265" s="101">
        <v>640</v>
      </c>
      <c r="J265" s="101">
        <v>601</v>
      </c>
      <c r="K265" s="117"/>
      <c r="L265" s="106"/>
      <c r="M265" s="107"/>
      <c r="N265" s="108">
        <v>802</v>
      </c>
      <c r="O265" s="106">
        <v>654</v>
      </c>
      <c r="P265" s="105">
        <f t="shared" si="26"/>
        <v>1403</v>
      </c>
      <c r="Q265" s="106">
        <f t="shared" si="27"/>
        <v>654</v>
      </c>
      <c r="R265" s="105">
        <v>12551</v>
      </c>
      <c r="S265" s="112">
        <v>1323</v>
      </c>
      <c r="T265" s="105">
        <v>12292</v>
      </c>
      <c r="U265" s="112">
        <v>1064</v>
      </c>
      <c r="V265" s="216">
        <f t="shared" si="30"/>
        <v>97.93641940881204</v>
      </c>
      <c r="W265" s="217">
        <f>U265/S265*100</f>
        <v>80.42328042328042</v>
      </c>
    </row>
    <row r="266" spans="1:23" ht="15.75" customHeight="1">
      <c r="A266" s="139" t="s">
        <v>56</v>
      </c>
      <c r="B266" s="52"/>
      <c r="C266" s="100" t="s">
        <v>228</v>
      </c>
      <c r="D266" s="100" t="s">
        <v>105</v>
      </c>
      <c r="E266" s="100" t="s">
        <v>109</v>
      </c>
      <c r="F266" s="102">
        <v>4360000</v>
      </c>
      <c r="G266" s="103"/>
      <c r="H266" s="101">
        <f>H267</f>
        <v>1602</v>
      </c>
      <c r="I266" s="101"/>
      <c r="J266" s="101"/>
      <c r="K266" s="117"/>
      <c r="L266" s="106"/>
      <c r="M266" s="107"/>
      <c r="N266" s="108">
        <f>N267</f>
        <v>60</v>
      </c>
      <c r="O266" s="106">
        <f>O267</f>
        <v>180</v>
      </c>
      <c r="P266" s="105">
        <f t="shared" si="26"/>
        <v>60</v>
      </c>
      <c r="Q266" s="106">
        <f t="shared" si="27"/>
        <v>180</v>
      </c>
      <c r="R266" s="105">
        <f>H266+P266</f>
        <v>1662</v>
      </c>
      <c r="S266" s="112">
        <f>I266+Q266</f>
        <v>180</v>
      </c>
      <c r="T266" s="105">
        <f>T267</f>
        <v>1641</v>
      </c>
      <c r="U266" s="112">
        <f>U267</f>
        <v>161</v>
      </c>
      <c r="V266" s="216">
        <f t="shared" si="30"/>
        <v>98.73646209386283</v>
      </c>
      <c r="W266" s="217">
        <f>U266/S266*100</f>
        <v>89.44444444444444</v>
      </c>
    </row>
    <row r="267" spans="1:23" ht="29.25" customHeight="1">
      <c r="A267" s="140" t="s">
        <v>184</v>
      </c>
      <c r="B267" s="52"/>
      <c r="C267" s="100" t="s">
        <v>228</v>
      </c>
      <c r="D267" s="100" t="s">
        <v>105</v>
      </c>
      <c r="E267" s="100" t="s">
        <v>109</v>
      </c>
      <c r="F267" s="102">
        <v>4360000</v>
      </c>
      <c r="G267" s="103" t="s">
        <v>57</v>
      </c>
      <c r="H267" s="101">
        <v>1602</v>
      </c>
      <c r="I267" s="101"/>
      <c r="J267" s="101"/>
      <c r="K267" s="117"/>
      <c r="L267" s="106"/>
      <c r="M267" s="107"/>
      <c r="N267" s="108">
        <v>60</v>
      </c>
      <c r="O267" s="106">
        <v>180</v>
      </c>
      <c r="P267" s="105">
        <f t="shared" si="26"/>
        <v>60</v>
      </c>
      <c r="Q267" s="106">
        <f t="shared" si="27"/>
        <v>180</v>
      </c>
      <c r="R267" s="105">
        <f>H267+P267</f>
        <v>1662</v>
      </c>
      <c r="S267" s="112">
        <f>I267+Q267</f>
        <v>180</v>
      </c>
      <c r="T267" s="105">
        <v>1641</v>
      </c>
      <c r="U267" s="112">
        <v>161</v>
      </c>
      <c r="V267" s="216">
        <f t="shared" si="30"/>
        <v>98.73646209386283</v>
      </c>
      <c r="W267" s="217">
        <f>U267/S267*100</f>
        <v>89.44444444444444</v>
      </c>
    </row>
    <row r="268" spans="1:23" ht="12" customHeight="1">
      <c r="A268" s="140"/>
      <c r="B268" s="52"/>
      <c r="C268" s="100"/>
      <c r="D268" s="100"/>
      <c r="E268" s="100"/>
      <c r="F268" s="102"/>
      <c r="G268" s="103"/>
      <c r="H268" s="101"/>
      <c r="I268" s="101"/>
      <c r="J268" s="101"/>
      <c r="K268" s="117"/>
      <c r="L268" s="106"/>
      <c r="M268" s="107"/>
      <c r="N268" s="108"/>
      <c r="O268" s="106"/>
      <c r="P268" s="105"/>
      <c r="Q268" s="106"/>
      <c r="R268" s="105"/>
      <c r="S268" s="112"/>
      <c r="T268" s="105"/>
      <c r="U268" s="112"/>
      <c r="V268" s="216"/>
      <c r="W268" s="217"/>
    </row>
    <row r="269" spans="1:23" ht="13.5" customHeight="1">
      <c r="A269" s="42" t="s">
        <v>26</v>
      </c>
      <c r="B269" s="61"/>
      <c r="C269" s="97" t="s">
        <v>228</v>
      </c>
      <c r="D269" s="97" t="s">
        <v>109</v>
      </c>
      <c r="E269" s="97"/>
      <c r="F269" s="109"/>
      <c r="G269" s="110"/>
      <c r="H269" s="98">
        <v>474</v>
      </c>
      <c r="I269" s="98"/>
      <c r="J269" s="101"/>
      <c r="K269" s="117"/>
      <c r="L269" s="106"/>
      <c r="M269" s="107"/>
      <c r="N269" s="114">
        <f>N270</f>
        <v>6</v>
      </c>
      <c r="O269" s="106"/>
      <c r="P269" s="99">
        <f t="shared" si="26"/>
        <v>6</v>
      </c>
      <c r="Q269" s="115">
        <f t="shared" si="27"/>
        <v>0</v>
      </c>
      <c r="R269" s="99">
        <f>H269+P269</f>
        <v>480</v>
      </c>
      <c r="S269" s="179"/>
      <c r="T269" s="99">
        <f>T270</f>
        <v>480</v>
      </c>
      <c r="U269" s="179"/>
      <c r="V269" s="214">
        <f t="shared" si="30"/>
        <v>100</v>
      </c>
      <c r="W269" s="215"/>
    </row>
    <row r="270" spans="1:23" ht="13.5" customHeight="1">
      <c r="A270" s="40" t="s">
        <v>27</v>
      </c>
      <c r="B270" s="52"/>
      <c r="C270" s="100" t="s">
        <v>228</v>
      </c>
      <c r="D270" s="100" t="s">
        <v>109</v>
      </c>
      <c r="E270" s="100" t="s">
        <v>101</v>
      </c>
      <c r="F270" s="102"/>
      <c r="G270" s="103"/>
      <c r="H270" s="101">
        <v>474</v>
      </c>
      <c r="I270" s="101"/>
      <c r="J270" s="101"/>
      <c r="K270" s="117"/>
      <c r="L270" s="106"/>
      <c r="M270" s="107"/>
      <c r="N270" s="108">
        <f>N271</f>
        <v>6</v>
      </c>
      <c r="O270" s="106"/>
      <c r="P270" s="105">
        <f t="shared" si="26"/>
        <v>6</v>
      </c>
      <c r="Q270" s="106">
        <f t="shared" si="27"/>
        <v>0</v>
      </c>
      <c r="R270" s="105">
        <f>H270+P270</f>
        <v>480</v>
      </c>
      <c r="S270" s="112"/>
      <c r="T270" s="105">
        <f>T271</f>
        <v>480</v>
      </c>
      <c r="U270" s="112"/>
      <c r="V270" s="216">
        <f t="shared" si="30"/>
        <v>100</v>
      </c>
      <c r="W270" s="217"/>
    </row>
    <row r="271" spans="1:23" ht="15" customHeight="1">
      <c r="A271" s="139" t="s">
        <v>149</v>
      </c>
      <c r="B271" s="52"/>
      <c r="C271" s="100" t="s">
        <v>228</v>
      </c>
      <c r="D271" s="100" t="s">
        <v>109</v>
      </c>
      <c r="E271" s="100" t="s">
        <v>101</v>
      </c>
      <c r="F271" s="102">
        <v>5230000</v>
      </c>
      <c r="G271" s="103"/>
      <c r="H271" s="101">
        <v>474</v>
      </c>
      <c r="I271" s="101"/>
      <c r="J271" s="101"/>
      <c r="K271" s="117"/>
      <c r="L271" s="106"/>
      <c r="M271" s="107"/>
      <c r="N271" s="108">
        <f>N272</f>
        <v>6</v>
      </c>
      <c r="O271" s="106"/>
      <c r="P271" s="105">
        <f t="shared" si="26"/>
        <v>6</v>
      </c>
      <c r="Q271" s="106">
        <f t="shared" si="27"/>
        <v>0</v>
      </c>
      <c r="R271" s="105">
        <f>H271+P271</f>
        <v>480</v>
      </c>
      <c r="S271" s="112"/>
      <c r="T271" s="105">
        <f>T272</f>
        <v>480</v>
      </c>
      <c r="U271" s="112"/>
      <c r="V271" s="216">
        <f t="shared" si="30"/>
        <v>100</v>
      </c>
      <c r="W271" s="217"/>
    </row>
    <row r="272" spans="1:23" ht="44.25" customHeight="1">
      <c r="A272" s="140" t="s">
        <v>34</v>
      </c>
      <c r="B272" s="52"/>
      <c r="C272" s="100" t="s">
        <v>228</v>
      </c>
      <c r="D272" s="100" t="s">
        <v>109</v>
      </c>
      <c r="E272" s="100" t="s">
        <v>101</v>
      </c>
      <c r="F272" s="102">
        <v>5230000</v>
      </c>
      <c r="G272" s="103" t="s">
        <v>43</v>
      </c>
      <c r="H272" s="101">
        <v>474</v>
      </c>
      <c r="I272" s="104"/>
      <c r="J272" s="104"/>
      <c r="K272" s="105"/>
      <c r="L272" s="106"/>
      <c r="M272" s="107"/>
      <c r="N272" s="108">
        <v>6</v>
      </c>
      <c r="O272" s="106"/>
      <c r="P272" s="105">
        <f t="shared" si="26"/>
        <v>6</v>
      </c>
      <c r="Q272" s="106">
        <f t="shared" si="27"/>
        <v>0</v>
      </c>
      <c r="R272" s="105">
        <f>H272+P272</f>
        <v>480</v>
      </c>
      <c r="S272" s="112"/>
      <c r="T272" s="105">
        <v>480</v>
      </c>
      <c r="U272" s="112"/>
      <c r="V272" s="216">
        <f aca="true" t="shared" si="34" ref="V272:V335">T272/R272*100</f>
        <v>100</v>
      </c>
      <c r="W272" s="217"/>
    </row>
    <row r="273" spans="1:23" ht="12" customHeight="1">
      <c r="A273" s="140"/>
      <c r="B273" s="52"/>
      <c r="C273" s="100"/>
      <c r="D273" s="100"/>
      <c r="E273" s="100"/>
      <c r="F273" s="102"/>
      <c r="G273" s="103"/>
      <c r="H273" s="101"/>
      <c r="I273" s="104"/>
      <c r="J273" s="104"/>
      <c r="K273" s="105"/>
      <c r="L273" s="106"/>
      <c r="M273" s="107"/>
      <c r="N273" s="108"/>
      <c r="O273" s="106"/>
      <c r="P273" s="105"/>
      <c r="Q273" s="106"/>
      <c r="R273" s="105"/>
      <c r="S273" s="112"/>
      <c r="T273" s="105"/>
      <c r="U273" s="112"/>
      <c r="V273" s="216"/>
      <c r="W273" s="217"/>
    </row>
    <row r="274" spans="1:23" ht="15" customHeight="1">
      <c r="A274" s="42" t="s">
        <v>7</v>
      </c>
      <c r="B274" s="52"/>
      <c r="C274" s="97" t="s">
        <v>228</v>
      </c>
      <c r="D274" s="97" t="s">
        <v>110</v>
      </c>
      <c r="E274" s="97"/>
      <c r="F274" s="109"/>
      <c r="G274" s="110"/>
      <c r="H274" s="98"/>
      <c r="I274" s="113"/>
      <c r="J274" s="113"/>
      <c r="K274" s="99"/>
      <c r="L274" s="115"/>
      <c r="M274" s="178"/>
      <c r="N274" s="114">
        <f>N275</f>
        <v>430</v>
      </c>
      <c r="O274" s="115"/>
      <c r="P274" s="99">
        <f t="shared" si="26"/>
        <v>430</v>
      </c>
      <c r="Q274" s="115"/>
      <c r="R274" s="99">
        <f>R275</f>
        <v>555</v>
      </c>
      <c r="S274" s="179"/>
      <c r="T274" s="99">
        <f>T275</f>
        <v>555</v>
      </c>
      <c r="U274" s="179"/>
      <c r="V274" s="214">
        <f t="shared" si="34"/>
        <v>100</v>
      </c>
      <c r="W274" s="215"/>
    </row>
    <row r="275" spans="1:23" ht="24" customHeight="1">
      <c r="A275" s="63" t="s">
        <v>266</v>
      </c>
      <c r="B275" s="52"/>
      <c r="C275" s="100" t="s">
        <v>228</v>
      </c>
      <c r="D275" s="100" t="s">
        <v>110</v>
      </c>
      <c r="E275" s="100" t="s">
        <v>101</v>
      </c>
      <c r="F275" s="102"/>
      <c r="G275" s="103"/>
      <c r="H275" s="101"/>
      <c r="I275" s="104"/>
      <c r="J275" s="104"/>
      <c r="K275" s="105"/>
      <c r="L275" s="106"/>
      <c r="M275" s="107"/>
      <c r="N275" s="108">
        <f>N276</f>
        <v>430</v>
      </c>
      <c r="O275" s="106"/>
      <c r="P275" s="105">
        <f t="shared" si="26"/>
        <v>430</v>
      </c>
      <c r="Q275" s="106"/>
      <c r="R275" s="105">
        <f>R276</f>
        <v>555</v>
      </c>
      <c r="S275" s="112"/>
      <c r="T275" s="105">
        <f>T276</f>
        <v>555</v>
      </c>
      <c r="U275" s="112"/>
      <c r="V275" s="216">
        <f t="shared" si="34"/>
        <v>100</v>
      </c>
      <c r="W275" s="217"/>
    </row>
    <row r="276" spans="1:23" ht="15" customHeight="1">
      <c r="A276" s="139" t="s">
        <v>149</v>
      </c>
      <c r="B276" s="52"/>
      <c r="C276" s="100" t="s">
        <v>228</v>
      </c>
      <c r="D276" s="100" t="s">
        <v>110</v>
      </c>
      <c r="E276" s="100" t="s">
        <v>101</v>
      </c>
      <c r="F276" s="102">
        <v>5230000</v>
      </c>
      <c r="G276" s="103"/>
      <c r="H276" s="101"/>
      <c r="I276" s="104"/>
      <c r="J276" s="104"/>
      <c r="K276" s="105"/>
      <c r="L276" s="106"/>
      <c r="M276" s="107"/>
      <c r="N276" s="108">
        <f>N277</f>
        <v>430</v>
      </c>
      <c r="O276" s="106"/>
      <c r="P276" s="105">
        <f t="shared" si="26"/>
        <v>430</v>
      </c>
      <c r="Q276" s="106"/>
      <c r="R276" s="105">
        <f>R277</f>
        <v>555</v>
      </c>
      <c r="S276" s="112"/>
      <c r="T276" s="105">
        <f>T277</f>
        <v>555</v>
      </c>
      <c r="U276" s="112"/>
      <c r="V276" s="216">
        <f t="shared" si="34"/>
        <v>100</v>
      </c>
      <c r="W276" s="217"/>
    </row>
    <row r="277" spans="1:23" ht="29.25" customHeight="1">
      <c r="A277" s="140" t="s">
        <v>72</v>
      </c>
      <c r="B277" s="52"/>
      <c r="C277" s="100" t="s">
        <v>228</v>
      </c>
      <c r="D277" s="100" t="s">
        <v>110</v>
      </c>
      <c r="E277" s="100" t="s">
        <v>101</v>
      </c>
      <c r="F277" s="102">
        <v>5230000</v>
      </c>
      <c r="G277" s="103" t="s">
        <v>71</v>
      </c>
      <c r="H277" s="101"/>
      <c r="I277" s="104"/>
      <c r="J277" s="104"/>
      <c r="K277" s="105"/>
      <c r="L277" s="106"/>
      <c r="M277" s="107"/>
      <c r="N277" s="108">
        <v>430</v>
      </c>
      <c r="O277" s="106"/>
      <c r="P277" s="105">
        <f t="shared" si="26"/>
        <v>430</v>
      </c>
      <c r="Q277" s="106"/>
      <c r="R277" s="105">
        <v>555</v>
      </c>
      <c r="S277" s="112"/>
      <c r="T277" s="105">
        <v>555</v>
      </c>
      <c r="U277" s="112"/>
      <c r="V277" s="216">
        <f t="shared" si="34"/>
        <v>100</v>
      </c>
      <c r="W277" s="217"/>
    </row>
    <row r="278" spans="1:23" ht="12" customHeight="1">
      <c r="A278" s="140"/>
      <c r="B278" s="52"/>
      <c r="C278" s="100"/>
      <c r="D278" s="100"/>
      <c r="E278" s="100"/>
      <c r="F278" s="102"/>
      <c r="G278" s="103"/>
      <c r="H278" s="101"/>
      <c r="I278" s="104"/>
      <c r="J278" s="104"/>
      <c r="K278" s="105"/>
      <c r="L278" s="106"/>
      <c r="M278" s="107"/>
      <c r="N278" s="108"/>
      <c r="O278" s="106"/>
      <c r="P278" s="105"/>
      <c r="Q278" s="106"/>
      <c r="R278" s="105"/>
      <c r="S278" s="112"/>
      <c r="T278" s="105"/>
      <c r="U278" s="112"/>
      <c r="V278" s="216"/>
      <c r="W278" s="217"/>
    </row>
    <row r="279" spans="1:23" ht="25.5" customHeight="1">
      <c r="A279" s="174" t="s">
        <v>175</v>
      </c>
      <c r="B279" s="52"/>
      <c r="C279" s="97" t="s">
        <v>176</v>
      </c>
      <c r="D279" s="97"/>
      <c r="E279" s="97"/>
      <c r="F279" s="109"/>
      <c r="G279" s="110"/>
      <c r="H279" s="98">
        <f>H280+H291+H308</f>
        <v>90790</v>
      </c>
      <c r="I279" s="113">
        <f>I280+I291</f>
        <v>17846</v>
      </c>
      <c r="J279" s="113">
        <f>J280+J291+J308</f>
        <v>1194</v>
      </c>
      <c r="K279" s="99">
        <f>K280+K291+K308</f>
        <v>0</v>
      </c>
      <c r="L279" s="179">
        <f>L280+L291+L308</f>
        <v>0</v>
      </c>
      <c r="M279" s="113">
        <f>M280+M291+M308</f>
        <v>438</v>
      </c>
      <c r="N279" s="99">
        <f>N280+N291+N308+N313</f>
        <v>8685</v>
      </c>
      <c r="O279" s="99">
        <f>O280+O291+O308</f>
        <v>8341</v>
      </c>
      <c r="P279" s="99">
        <f t="shared" si="26"/>
        <v>10317</v>
      </c>
      <c r="Q279" s="115">
        <f t="shared" si="27"/>
        <v>8341</v>
      </c>
      <c r="R279" s="99">
        <f>R280+R291+R308+R313</f>
        <v>102130</v>
      </c>
      <c r="S279" s="179">
        <f>S280+S291</f>
        <v>27180</v>
      </c>
      <c r="T279" s="99">
        <f>T280+T291+T308+T313</f>
        <v>100346</v>
      </c>
      <c r="U279" s="179">
        <f>U280+U291</f>
        <v>25408</v>
      </c>
      <c r="V279" s="214">
        <f t="shared" si="34"/>
        <v>98.25320669734651</v>
      </c>
      <c r="W279" s="215">
        <f>U279/S279*100</f>
        <v>93.48050036791759</v>
      </c>
    </row>
    <row r="280" spans="1:23" ht="14.25" customHeight="1">
      <c r="A280" s="42" t="s">
        <v>2</v>
      </c>
      <c r="B280" s="52"/>
      <c r="C280" s="97" t="s">
        <v>176</v>
      </c>
      <c r="D280" s="97" t="s">
        <v>105</v>
      </c>
      <c r="E280" s="97"/>
      <c r="F280" s="109"/>
      <c r="G280" s="110"/>
      <c r="H280" s="98">
        <f>H281+H285</f>
        <v>32029</v>
      </c>
      <c r="I280" s="113">
        <v>2964</v>
      </c>
      <c r="J280" s="113">
        <f>J281+J285</f>
        <v>1194</v>
      </c>
      <c r="K280" s="105"/>
      <c r="L280" s="106"/>
      <c r="M280" s="107"/>
      <c r="N280" s="108">
        <f>N281+N285</f>
        <v>1437</v>
      </c>
      <c r="O280" s="108">
        <f>O281+O285</f>
        <v>1437</v>
      </c>
      <c r="P280" s="99">
        <f t="shared" si="26"/>
        <v>2631</v>
      </c>
      <c r="Q280" s="115">
        <f t="shared" si="27"/>
        <v>1437</v>
      </c>
      <c r="R280" s="99">
        <f>R281+R285</f>
        <v>34891</v>
      </c>
      <c r="S280" s="179">
        <f>S281+S285</f>
        <v>4632</v>
      </c>
      <c r="T280" s="99">
        <f>T281+T285</f>
        <v>34796</v>
      </c>
      <c r="U280" s="179">
        <f>U281+U285</f>
        <v>4538</v>
      </c>
      <c r="V280" s="214">
        <f t="shared" si="34"/>
        <v>99.72772348170015</v>
      </c>
      <c r="W280" s="215">
        <f>U280/S280*100</f>
        <v>97.9706390328152</v>
      </c>
    </row>
    <row r="281" spans="1:23" ht="15" customHeight="1">
      <c r="A281" s="40" t="s">
        <v>146</v>
      </c>
      <c r="B281" s="52"/>
      <c r="C281" s="100" t="s">
        <v>176</v>
      </c>
      <c r="D281" s="100" t="s">
        <v>105</v>
      </c>
      <c r="E281" s="100" t="s">
        <v>101</v>
      </c>
      <c r="F281" s="102"/>
      <c r="G281" s="103"/>
      <c r="H281" s="101">
        <v>31879</v>
      </c>
      <c r="I281" s="104">
        <v>2964</v>
      </c>
      <c r="J281" s="104">
        <f>J282</f>
        <v>1194</v>
      </c>
      <c r="K281" s="105"/>
      <c r="L281" s="106"/>
      <c r="M281" s="107"/>
      <c r="N281" s="108">
        <f>N282</f>
        <v>1423</v>
      </c>
      <c r="O281" s="106">
        <f>O282</f>
        <v>1423</v>
      </c>
      <c r="P281" s="105">
        <f t="shared" si="26"/>
        <v>2617</v>
      </c>
      <c r="Q281" s="106">
        <f t="shared" si="27"/>
        <v>1423</v>
      </c>
      <c r="R281" s="105">
        <f aca="true" t="shared" si="35" ref="R281:T282">R282</f>
        <v>34727</v>
      </c>
      <c r="S281" s="112">
        <f t="shared" si="35"/>
        <v>4618</v>
      </c>
      <c r="T281" s="105">
        <f t="shared" si="35"/>
        <v>34633</v>
      </c>
      <c r="U281" s="112">
        <f>U282</f>
        <v>4524</v>
      </c>
      <c r="V281" s="216">
        <f t="shared" si="34"/>
        <v>99.72931724594696</v>
      </c>
      <c r="W281" s="217">
        <f>U281/S281*100</f>
        <v>97.96448679081854</v>
      </c>
    </row>
    <row r="282" spans="1:23" ht="29.25" customHeight="1">
      <c r="A282" s="139" t="s">
        <v>232</v>
      </c>
      <c r="B282" s="52"/>
      <c r="C282" s="100" t="s">
        <v>176</v>
      </c>
      <c r="D282" s="100" t="s">
        <v>105</v>
      </c>
      <c r="E282" s="100" t="s">
        <v>101</v>
      </c>
      <c r="F282" s="102">
        <v>4230000</v>
      </c>
      <c r="G282" s="103"/>
      <c r="H282" s="101">
        <f>H283</f>
        <v>31879</v>
      </c>
      <c r="I282" s="104">
        <v>2964</v>
      </c>
      <c r="J282" s="104">
        <f>J283</f>
        <v>1194</v>
      </c>
      <c r="K282" s="105"/>
      <c r="L282" s="106"/>
      <c r="M282" s="107"/>
      <c r="N282" s="108">
        <f>N283</f>
        <v>1423</v>
      </c>
      <c r="O282" s="106">
        <f>O283</f>
        <v>1423</v>
      </c>
      <c r="P282" s="105">
        <f aca="true" t="shared" si="36" ref="P282:P361">J282+K282+M282+N282</f>
        <v>2617</v>
      </c>
      <c r="Q282" s="106">
        <f aca="true" t="shared" si="37" ref="Q282:Q361">L282+O282</f>
        <v>1423</v>
      </c>
      <c r="R282" s="105">
        <f t="shared" si="35"/>
        <v>34727</v>
      </c>
      <c r="S282" s="112">
        <f t="shared" si="35"/>
        <v>4618</v>
      </c>
      <c r="T282" s="105">
        <f t="shared" si="35"/>
        <v>34633</v>
      </c>
      <c r="U282" s="112">
        <f>U283</f>
        <v>4524</v>
      </c>
      <c r="V282" s="216">
        <f t="shared" si="34"/>
        <v>99.72931724594696</v>
      </c>
      <c r="W282" s="217">
        <f>U282/S282*100</f>
        <v>97.96448679081854</v>
      </c>
    </row>
    <row r="283" spans="1:23" ht="30.75" customHeight="1">
      <c r="A283" s="140" t="s">
        <v>30</v>
      </c>
      <c r="B283" s="52"/>
      <c r="C283" s="100" t="s">
        <v>176</v>
      </c>
      <c r="D283" s="100" t="s">
        <v>105</v>
      </c>
      <c r="E283" s="100" t="s">
        <v>101</v>
      </c>
      <c r="F283" s="102">
        <v>4230000</v>
      </c>
      <c r="G283" s="103" t="s">
        <v>48</v>
      </c>
      <c r="H283" s="101">
        <v>31879</v>
      </c>
      <c r="I283" s="104">
        <v>2964</v>
      </c>
      <c r="J283" s="104">
        <v>1194</v>
      </c>
      <c r="K283" s="105"/>
      <c r="L283" s="106"/>
      <c r="M283" s="107"/>
      <c r="N283" s="108">
        <v>1423</v>
      </c>
      <c r="O283" s="106">
        <v>1423</v>
      </c>
      <c r="P283" s="105">
        <f t="shared" si="36"/>
        <v>2617</v>
      </c>
      <c r="Q283" s="106">
        <f t="shared" si="37"/>
        <v>1423</v>
      </c>
      <c r="R283" s="105">
        <v>34727</v>
      </c>
      <c r="S283" s="112">
        <v>4618</v>
      </c>
      <c r="T283" s="105">
        <v>34633</v>
      </c>
      <c r="U283" s="112">
        <v>4524</v>
      </c>
      <c r="V283" s="216">
        <f t="shared" si="34"/>
        <v>99.72931724594696</v>
      </c>
      <c r="W283" s="217">
        <f>U283/S283*100</f>
        <v>97.96448679081854</v>
      </c>
    </row>
    <row r="284" spans="1:23" ht="12" customHeight="1">
      <c r="A284" s="140"/>
      <c r="B284" s="52"/>
      <c r="C284" s="100"/>
      <c r="D284" s="100"/>
      <c r="E284" s="100"/>
      <c r="F284" s="102"/>
      <c r="G284" s="103"/>
      <c r="H284" s="101"/>
      <c r="I284" s="104"/>
      <c r="J284" s="104"/>
      <c r="K284" s="105"/>
      <c r="L284" s="106"/>
      <c r="M284" s="107"/>
      <c r="N284" s="108"/>
      <c r="O284" s="106"/>
      <c r="P284" s="105"/>
      <c r="Q284" s="106"/>
      <c r="R284" s="105"/>
      <c r="S284" s="112"/>
      <c r="T284" s="105"/>
      <c r="U284" s="112"/>
      <c r="V284" s="216"/>
      <c r="W284" s="217"/>
    </row>
    <row r="285" spans="1:23" ht="24.75" customHeight="1">
      <c r="A285" s="40" t="s">
        <v>23</v>
      </c>
      <c r="B285" s="52"/>
      <c r="C285" s="100" t="s">
        <v>176</v>
      </c>
      <c r="D285" s="100" t="s">
        <v>105</v>
      </c>
      <c r="E285" s="100" t="s">
        <v>105</v>
      </c>
      <c r="F285" s="102"/>
      <c r="G285" s="103"/>
      <c r="H285" s="101">
        <v>150</v>
      </c>
      <c r="I285" s="104"/>
      <c r="J285" s="104">
        <f>J288</f>
        <v>0</v>
      </c>
      <c r="K285" s="105"/>
      <c r="L285" s="106"/>
      <c r="M285" s="107"/>
      <c r="N285" s="108">
        <f>N288</f>
        <v>14</v>
      </c>
      <c r="O285" s="106">
        <f>O289</f>
        <v>14</v>
      </c>
      <c r="P285" s="105">
        <f t="shared" si="36"/>
        <v>14</v>
      </c>
      <c r="Q285" s="106">
        <f t="shared" si="37"/>
        <v>14</v>
      </c>
      <c r="R285" s="105">
        <f aca="true" t="shared" si="38" ref="R285:R356">H285+P285</f>
        <v>164</v>
      </c>
      <c r="S285" s="112">
        <f>I285+Q285</f>
        <v>14</v>
      </c>
      <c r="T285" s="105">
        <f>T286+T288</f>
        <v>163</v>
      </c>
      <c r="U285" s="112">
        <f>U288</f>
        <v>14</v>
      </c>
      <c r="V285" s="216">
        <f t="shared" si="34"/>
        <v>99.39024390243902</v>
      </c>
      <c r="W285" s="217">
        <f>U285/S285*100</f>
        <v>100</v>
      </c>
    </row>
    <row r="286" spans="1:23" ht="30.75" customHeight="1">
      <c r="A286" s="139" t="s">
        <v>148</v>
      </c>
      <c r="B286" s="52"/>
      <c r="C286" s="100" t="s">
        <v>176</v>
      </c>
      <c r="D286" s="100" t="s">
        <v>105</v>
      </c>
      <c r="E286" s="100" t="s">
        <v>105</v>
      </c>
      <c r="F286" s="102">
        <v>4310000</v>
      </c>
      <c r="G286" s="103"/>
      <c r="H286" s="101">
        <v>150</v>
      </c>
      <c r="I286" s="104"/>
      <c r="J286" s="104"/>
      <c r="K286" s="105"/>
      <c r="L286" s="106"/>
      <c r="M286" s="107"/>
      <c r="N286" s="108"/>
      <c r="O286" s="106"/>
      <c r="P286" s="105">
        <f t="shared" si="36"/>
        <v>0</v>
      </c>
      <c r="Q286" s="106">
        <f t="shared" si="37"/>
        <v>0</v>
      </c>
      <c r="R286" s="105">
        <f t="shared" si="38"/>
        <v>150</v>
      </c>
      <c r="S286" s="112"/>
      <c r="T286" s="105">
        <f>T287</f>
        <v>149</v>
      </c>
      <c r="U286" s="112"/>
      <c r="V286" s="216">
        <f t="shared" si="34"/>
        <v>99.33333333333333</v>
      </c>
      <c r="W286" s="217"/>
    </row>
    <row r="287" spans="1:23" ht="29.25" customHeight="1">
      <c r="A287" s="140" t="s">
        <v>184</v>
      </c>
      <c r="B287" s="52"/>
      <c r="C287" s="100" t="s">
        <v>176</v>
      </c>
      <c r="D287" s="100" t="s">
        <v>105</v>
      </c>
      <c r="E287" s="100" t="s">
        <v>105</v>
      </c>
      <c r="F287" s="102">
        <v>4310000</v>
      </c>
      <c r="G287" s="103" t="s">
        <v>57</v>
      </c>
      <c r="H287" s="101">
        <v>150</v>
      </c>
      <c r="I287" s="104"/>
      <c r="J287" s="104"/>
      <c r="K287" s="105"/>
      <c r="L287" s="106"/>
      <c r="M287" s="107"/>
      <c r="N287" s="108"/>
      <c r="O287" s="106"/>
      <c r="P287" s="105">
        <f t="shared" si="36"/>
        <v>0</v>
      </c>
      <c r="Q287" s="106">
        <f t="shared" si="37"/>
        <v>0</v>
      </c>
      <c r="R287" s="105">
        <f t="shared" si="38"/>
        <v>150</v>
      </c>
      <c r="S287" s="112"/>
      <c r="T287" s="105">
        <v>149</v>
      </c>
      <c r="U287" s="112"/>
      <c r="V287" s="216">
        <f t="shared" si="34"/>
        <v>99.33333333333333</v>
      </c>
      <c r="W287" s="217"/>
    </row>
    <row r="288" spans="1:23" ht="45.75" customHeight="1">
      <c r="A288" s="139" t="s">
        <v>173</v>
      </c>
      <c r="B288" s="52"/>
      <c r="C288" s="100" t="s">
        <v>176</v>
      </c>
      <c r="D288" s="100" t="s">
        <v>105</v>
      </c>
      <c r="E288" s="100" t="s">
        <v>105</v>
      </c>
      <c r="F288" s="102">
        <v>4320000</v>
      </c>
      <c r="G288" s="103"/>
      <c r="H288" s="101">
        <v>0</v>
      </c>
      <c r="I288" s="104"/>
      <c r="J288" s="104">
        <f>J289</f>
        <v>0</v>
      </c>
      <c r="K288" s="105"/>
      <c r="L288" s="106"/>
      <c r="M288" s="107"/>
      <c r="N288" s="108">
        <f>N289</f>
        <v>14</v>
      </c>
      <c r="O288" s="106">
        <f>O289</f>
        <v>14</v>
      </c>
      <c r="P288" s="105">
        <f t="shared" si="36"/>
        <v>14</v>
      </c>
      <c r="Q288" s="106">
        <f t="shared" si="37"/>
        <v>14</v>
      </c>
      <c r="R288" s="105">
        <f t="shared" si="38"/>
        <v>14</v>
      </c>
      <c r="S288" s="112">
        <f>I288+Q288</f>
        <v>14</v>
      </c>
      <c r="T288" s="105">
        <f>T289</f>
        <v>14</v>
      </c>
      <c r="U288" s="112">
        <f>U289</f>
        <v>14</v>
      </c>
      <c r="V288" s="216">
        <f t="shared" si="34"/>
        <v>100</v>
      </c>
      <c r="W288" s="217">
        <f>U288/S288*100</f>
        <v>100</v>
      </c>
    </row>
    <row r="289" spans="1:23" ht="15.75" customHeight="1">
      <c r="A289" s="140" t="s">
        <v>50</v>
      </c>
      <c r="B289" s="52"/>
      <c r="C289" s="100" t="s">
        <v>176</v>
      </c>
      <c r="D289" s="100" t="s">
        <v>105</v>
      </c>
      <c r="E289" s="100" t="s">
        <v>105</v>
      </c>
      <c r="F289" s="102">
        <v>4320000</v>
      </c>
      <c r="G289" s="103" t="s">
        <v>51</v>
      </c>
      <c r="H289" s="101">
        <v>0</v>
      </c>
      <c r="I289" s="104"/>
      <c r="J289" s="104">
        <v>0</v>
      </c>
      <c r="K289" s="105"/>
      <c r="L289" s="106"/>
      <c r="M289" s="107"/>
      <c r="N289" s="108">
        <v>14</v>
      </c>
      <c r="O289" s="106">
        <v>14</v>
      </c>
      <c r="P289" s="105">
        <f t="shared" si="36"/>
        <v>14</v>
      </c>
      <c r="Q289" s="106">
        <f t="shared" si="37"/>
        <v>14</v>
      </c>
      <c r="R289" s="105">
        <f t="shared" si="38"/>
        <v>14</v>
      </c>
      <c r="S289" s="112">
        <f>I289+Q289</f>
        <v>14</v>
      </c>
      <c r="T289" s="105">
        <v>14</v>
      </c>
      <c r="U289" s="112">
        <v>14</v>
      </c>
      <c r="V289" s="216">
        <f t="shared" si="34"/>
        <v>100</v>
      </c>
      <c r="W289" s="217">
        <f>U289/S289*100</f>
        <v>100</v>
      </c>
    </row>
    <row r="290" spans="1:23" ht="12" customHeight="1">
      <c r="A290" s="140"/>
      <c r="B290" s="52"/>
      <c r="C290" s="100"/>
      <c r="D290" s="100"/>
      <c r="E290" s="100"/>
      <c r="F290" s="102"/>
      <c r="G290" s="103"/>
      <c r="H290" s="101"/>
      <c r="I290" s="104"/>
      <c r="J290" s="104"/>
      <c r="K290" s="105"/>
      <c r="L290" s="106"/>
      <c r="M290" s="107"/>
      <c r="N290" s="108"/>
      <c r="O290" s="106"/>
      <c r="P290" s="105"/>
      <c r="Q290" s="106"/>
      <c r="R290" s="105"/>
      <c r="S290" s="112"/>
      <c r="T290" s="105"/>
      <c r="U290" s="112"/>
      <c r="V290" s="216"/>
      <c r="W290" s="217"/>
    </row>
    <row r="291" spans="1:23" ht="24" customHeight="1">
      <c r="A291" s="42" t="s">
        <v>222</v>
      </c>
      <c r="B291" s="52"/>
      <c r="C291" s="97" t="s">
        <v>176</v>
      </c>
      <c r="D291" s="97" t="s">
        <v>111</v>
      </c>
      <c r="E291" s="97"/>
      <c r="F291" s="109"/>
      <c r="G291" s="110"/>
      <c r="H291" s="98">
        <f>H292+H304</f>
        <v>58361</v>
      </c>
      <c r="I291" s="98">
        <f>I293+I295+I297</f>
        <v>14882</v>
      </c>
      <c r="J291" s="98"/>
      <c r="K291" s="116">
        <f>K292+K304</f>
        <v>0</v>
      </c>
      <c r="L291" s="115">
        <f>L292+L304</f>
        <v>0</v>
      </c>
      <c r="M291" s="178">
        <f>M292</f>
        <v>438</v>
      </c>
      <c r="N291" s="114">
        <f>N292+N304</f>
        <v>7129</v>
      </c>
      <c r="O291" s="115">
        <f>O292</f>
        <v>6904</v>
      </c>
      <c r="P291" s="99">
        <f t="shared" si="36"/>
        <v>7567</v>
      </c>
      <c r="Q291" s="115">
        <f t="shared" si="37"/>
        <v>6904</v>
      </c>
      <c r="R291" s="99">
        <f>R292+R304</f>
        <v>66720</v>
      </c>
      <c r="S291" s="179">
        <f>S292</f>
        <v>22548</v>
      </c>
      <c r="T291" s="99">
        <f>T292+T304</f>
        <v>65031</v>
      </c>
      <c r="U291" s="179">
        <f>U292</f>
        <v>20870</v>
      </c>
      <c r="V291" s="214">
        <f t="shared" si="34"/>
        <v>97.46852517985612</v>
      </c>
      <c r="W291" s="215">
        <f aca="true" t="shared" si="39" ref="W291:W299">U291/S291*100</f>
        <v>92.55809827922654</v>
      </c>
    </row>
    <row r="292" spans="1:23" ht="13.5" customHeight="1">
      <c r="A292" s="40" t="s">
        <v>25</v>
      </c>
      <c r="B292" s="52"/>
      <c r="C292" s="100" t="s">
        <v>176</v>
      </c>
      <c r="D292" s="100" t="s">
        <v>111</v>
      </c>
      <c r="E292" s="100" t="s">
        <v>100</v>
      </c>
      <c r="F292" s="102"/>
      <c r="G292" s="103"/>
      <c r="H292" s="101">
        <f>H293+H295+H297+H300</f>
        <v>56028</v>
      </c>
      <c r="I292" s="101">
        <v>14882</v>
      </c>
      <c r="J292" s="101"/>
      <c r="K292" s="117">
        <f>K293+K295+K297</f>
        <v>0</v>
      </c>
      <c r="L292" s="106">
        <f>L293+L295+L297</f>
        <v>0</v>
      </c>
      <c r="M292" s="107">
        <f>M293+M295+M297</f>
        <v>438</v>
      </c>
      <c r="N292" s="108">
        <f>N293+N295+N297</f>
        <v>6904</v>
      </c>
      <c r="O292" s="108">
        <f>O293+O295+O297</f>
        <v>6904</v>
      </c>
      <c r="P292" s="105">
        <f t="shared" si="36"/>
        <v>7342</v>
      </c>
      <c r="Q292" s="106">
        <f t="shared" si="37"/>
        <v>6904</v>
      </c>
      <c r="R292" s="105">
        <f>R293+R295+R297+R300</f>
        <v>64162</v>
      </c>
      <c r="S292" s="112">
        <f>S293+S295+S297</f>
        <v>22548</v>
      </c>
      <c r="T292" s="105">
        <f>T293+T295+T297+T300</f>
        <v>62475</v>
      </c>
      <c r="U292" s="112">
        <f>U293+U295+U297</f>
        <v>20870</v>
      </c>
      <c r="V292" s="216">
        <f t="shared" si="34"/>
        <v>97.37071787039058</v>
      </c>
      <c r="W292" s="217">
        <f t="shared" si="39"/>
        <v>92.55809827922654</v>
      </c>
    </row>
    <row r="293" spans="1:23" ht="45" customHeight="1">
      <c r="A293" s="137" t="s">
        <v>58</v>
      </c>
      <c r="B293" s="52"/>
      <c r="C293" s="100" t="s">
        <v>176</v>
      </c>
      <c r="D293" s="100" t="s">
        <v>111</v>
      </c>
      <c r="E293" s="100" t="s">
        <v>100</v>
      </c>
      <c r="F293" s="102">
        <v>4400000</v>
      </c>
      <c r="G293" s="103"/>
      <c r="H293" s="101">
        <f>H294</f>
        <v>32909</v>
      </c>
      <c r="I293" s="101">
        <v>8813</v>
      </c>
      <c r="J293" s="101"/>
      <c r="K293" s="117">
        <f>K294</f>
        <v>5760</v>
      </c>
      <c r="L293" s="106">
        <f>L294</f>
        <v>5760</v>
      </c>
      <c r="M293" s="107">
        <f>M294</f>
        <v>20</v>
      </c>
      <c r="N293" s="108">
        <f>N294</f>
        <v>6120</v>
      </c>
      <c r="O293" s="106">
        <f>O294</f>
        <v>6196</v>
      </c>
      <c r="P293" s="105">
        <f t="shared" si="36"/>
        <v>11900</v>
      </c>
      <c r="Q293" s="106">
        <f t="shared" si="37"/>
        <v>11956</v>
      </c>
      <c r="R293" s="105">
        <f>R294</f>
        <v>45571</v>
      </c>
      <c r="S293" s="112">
        <f>S294</f>
        <v>21531</v>
      </c>
      <c r="T293" s="105">
        <f>T294</f>
        <v>43976</v>
      </c>
      <c r="U293" s="112">
        <f>U294</f>
        <v>19943</v>
      </c>
      <c r="V293" s="216">
        <f t="shared" si="34"/>
        <v>96.49996708432995</v>
      </c>
      <c r="W293" s="217">
        <f t="shared" si="39"/>
        <v>92.62458780363197</v>
      </c>
    </row>
    <row r="294" spans="1:23" ht="30" customHeight="1">
      <c r="A294" s="138" t="s">
        <v>30</v>
      </c>
      <c r="B294" s="52"/>
      <c r="C294" s="100" t="s">
        <v>176</v>
      </c>
      <c r="D294" s="100" t="s">
        <v>111</v>
      </c>
      <c r="E294" s="100" t="s">
        <v>100</v>
      </c>
      <c r="F294" s="102">
        <v>4400000</v>
      </c>
      <c r="G294" s="103" t="s">
        <v>48</v>
      </c>
      <c r="H294" s="101">
        <v>32909</v>
      </c>
      <c r="I294" s="101">
        <v>8813</v>
      </c>
      <c r="J294" s="101"/>
      <c r="K294" s="117">
        <v>5760</v>
      </c>
      <c r="L294" s="106">
        <v>5760</v>
      </c>
      <c r="M294" s="107">
        <v>20</v>
      </c>
      <c r="N294" s="108">
        <v>6120</v>
      </c>
      <c r="O294" s="106">
        <v>6196</v>
      </c>
      <c r="P294" s="105">
        <f t="shared" si="36"/>
        <v>11900</v>
      </c>
      <c r="Q294" s="106">
        <f t="shared" si="37"/>
        <v>11956</v>
      </c>
      <c r="R294" s="105">
        <v>45571</v>
      </c>
      <c r="S294" s="112">
        <v>21531</v>
      </c>
      <c r="T294" s="105">
        <v>43976</v>
      </c>
      <c r="U294" s="112">
        <v>19943</v>
      </c>
      <c r="V294" s="216">
        <f t="shared" si="34"/>
        <v>96.49996708432995</v>
      </c>
      <c r="W294" s="217">
        <f t="shared" si="39"/>
        <v>92.62458780363197</v>
      </c>
    </row>
    <row r="295" spans="1:23" ht="15" customHeight="1">
      <c r="A295" s="137" t="s">
        <v>59</v>
      </c>
      <c r="B295" s="52"/>
      <c r="C295" s="100" t="s">
        <v>176</v>
      </c>
      <c r="D295" s="100" t="s">
        <v>111</v>
      </c>
      <c r="E295" s="100" t="s">
        <v>100</v>
      </c>
      <c r="F295" s="102">
        <v>4420000</v>
      </c>
      <c r="G295" s="103"/>
      <c r="H295" s="101">
        <f>H296</f>
        <v>11698</v>
      </c>
      <c r="I295" s="101">
        <v>309</v>
      </c>
      <c r="J295" s="101"/>
      <c r="K295" s="117"/>
      <c r="L295" s="106"/>
      <c r="M295" s="107">
        <f>M296</f>
        <v>20</v>
      </c>
      <c r="N295" s="108">
        <f>N296</f>
        <v>155</v>
      </c>
      <c r="O295" s="106">
        <f>O296</f>
        <v>79</v>
      </c>
      <c r="P295" s="105">
        <f t="shared" si="36"/>
        <v>175</v>
      </c>
      <c r="Q295" s="106">
        <f t="shared" si="37"/>
        <v>79</v>
      </c>
      <c r="R295" s="105">
        <f t="shared" si="38"/>
        <v>11873</v>
      </c>
      <c r="S295" s="112">
        <f>I295+Q295</f>
        <v>388</v>
      </c>
      <c r="T295" s="105">
        <f>T296</f>
        <v>11785</v>
      </c>
      <c r="U295" s="112">
        <f>U296</f>
        <v>300</v>
      </c>
      <c r="V295" s="216">
        <f t="shared" si="34"/>
        <v>99.25882253853281</v>
      </c>
      <c r="W295" s="217">
        <f t="shared" si="39"/>
        <v>77.31958762886599</v>
      </c>
    </row>
    <row r="296" spans="1:23" ht="30.75" customHeight="1">
      <c r="A296" s="138" t="s">
        <v>30</v>
      </c>
      <c r="B296" s="52"/>
      <c r="C296" s="100" t="s">
        <v>176</v>
      </c>
      <c r="D296" s="100" t="s">
        <v>111</v>
      </c>
      <c r="E296" s="100" t="s">
        <v>100</v>
      </c>
      <c r="F296" s="102">
        <v>4420000</v>
      </c>
      <c r="G296" s="103" t="s">
        <v>48</v>
      </c>
      <c r="H296" s="101">
        <v>11698</v>
      </c>
      <c r="I296" s="101">
        <v>309</v>
      </c>
      <c r="J296" s="101"/>
      <c r="K296" s="117"/>
      <c r="L296" s="106"/>
      <c r="M296" s="107">
        <v>20</v>
      </c>
      <c r="N296" s="108">
        <v>155</v>
      </c>
      <c r="O296" s="106">
        <v>79</v>
      </c>
      <c r="P296" s="105">
        <f t="shared" si="36"/>
        <v>175</v>
      </c>
      <c r="Q296" s="106">
        <f t="shared" si="37"/>
        <v>79</v>
      </c>
      <c r="R296" s="105">
        <f t="shared" si="38"/>
        <v>11873</v>
      </c>
      <c r="S296" s="112">
        <f>I296+Q296</f>
        <v>388</v>
      </c>
      <c r="T296" s="105">
        <v>11785</v>
      </c>
      <c r="U296" s="112">
        <v>300</v>
      </c>
      <c r="V296" s="216">
        <f t="shared" si="34"/>
        <v>99.25882253853281</v>
      </c>
      <c r="W296" s="217">
        <f t="shared" si="39"/>
        <v>77.31958762886599</v>
      </c>
    </row>
    <row r="297" spans="1:23" ht="45.75" customHeight="1">
      <c r="A297" s="137" t="s">
        <v>140</v>
      </c>
      <c r="B297" s="52"/>
      <c r="C297" s="100" t="s">
        <v>176</v>
      </c>
      <c r="D297" s="100" t="s">
        <v>111</v>
      </c>
      <c r="E297" s="100" t="s">
        <v>100</v>
      </c>
      <c r="F297" s="102">
        <v>4500000</v>
      </c>
      <c r="G297" s="103"/>
      <c r="H297" s="101">
        <f>H299</f>
        <v>9921</v>
      </c>
      <c r="I297" s="101">
        <v>5760</v>
      </c>
      <c r="J297" s="101"/>
      <c r="K297" s="117">
        <f>K298+K299</f>
        <v>-5760</v>
      </c>
      <c r="L297" s="106">
        <f>L298+L299</f>
        <v>-5760</v>
      </c>
      <c r="M297" s="107">
        <f>M298</f>
        <v>398</v>
      </c>
      <c r="N297" s="108">
        <f>N298</f>
        <v>629</v>
      </c>
      <c r="O297" s="106">
        <f>O298</f>
        <v>629</v>
      </c>
      <c r="P297" s="105">
        <f t="shared" si="36"/>
        <v>-4733</v>
      </c>
      <c r="Q297" s="106">
        <f t="shared" si="37"/>
        <v>-5131</v>
      </c>
      <c r="R297" s="105">
        <f>R298</f>
        <v>5218</v>
      </c>
      <c r="S297" s="112">
        <f>I297+Q297</f>
        <v>629</v>
      </c>
      <c r="T297" s="105">
        <f>T298</f>
        <v>5214</v>
      </c>
      <c r="U297" s="112">
        <f>U298</f>
        <v>627</v>
      </c>
      <c r="V297" s="216">
        <f t="shared" si="34"/>
        <v>99.92334227673439</v>
      </c>
      <c r="W297" s="217">
        <f t="shared" si="39"/>
        <v>99.68203497615262</v>
      </c>
    </row>
    <row r="298" spans="1:23" ht="44.25" customHeight="1">
      <c r="A298" s="138" t="s">
        <v>257</v>
      </c>
      <c r="B298" s="52"/>
      <c r="C298" s="100" t="s">
        <v>176</v>
      </c>
      <c r="D298" s="100" t="s">
        <v>111</v>
      </c>
      <c r="E298" s="100" t="s">
        <v>100</v>
      </c>
      <c r="F298" s="102">
        <v>4500000</v>
      </c>
      <c r="G298" s="103" t="s">
        <v>258</v>
      </c>
      <c r="H298" s="101">
        <v>0</v>
      </c>
      <c r="I298" s="101"/>
      <c r="J298" s="101"/>
      <c r="K298" s="117">
        <v>4161</v>
      </c>
      <c r="L298" s="106"/>
      <c r="M298" s="107">
        <v>398</v>
      </c>
      <c r="N298" s="108">
        <v>629</v>
      </c>
      <c r="O298" s="106">
        <v>629</v>
      </c>
      <c r="P298" s="105">
        <f t="shared" si="36"/>
        <v>5188</v>
      </c>
      <c r="Q298" s="106">
        <f t="shared" si="37"/>
        <v>629</v>
      </c>
      <c r="R298" s="105">
        <v>5218</v>
      </c>
      <c r="S298" s="112">
        <f>I298+Q298</f>
        <v>629</v>
      </c>
      <c r="T298" s="105">
        <v>5214</v>
      </c>
      <c r="U298" s="112">
        <v>627</v>
      </c>
      <c r="V298" s="216">
        <f t="shared" si="34"/>
        <v>99.92334227673439</v>
      </c>
      <c r="W298" s="217">
        <f t="shared" si="39"/>
        <v>99.68203497615262</v>
      </c>
    </row>
    <row r="299" spans="1:23" ht="32.25" customHeight="1" hidden="1">
      <c r="A299" s="138" t="s">
        <v>155</v>
      </c>
      <c r="B299" s="52"/>
      <c r="C299" s="100" t="s">
        <v>176</v>
      </c>
      <c r="D299" s="100" t="s">
        <v>111</v>
      </c>
      <c r="E299" s="100" t="s">
        <v>100</v>
      </c>
      <c r="F299" s="102">
        <v>4500000</v>
      </c>
      <c r="G299" s="103" t="s">
        <v>161</v>
      </c>
      <c r="H299" s="101">
        <v>9921</v>
      </c>
      <c r="I299" s="101">
        <v>5760</v>
      </c>
      <c r="J299" s="101"/>
      <c r="K299" s="117">
        <v>-9921</v>
      </c>
      <c r="L299" s="106">
        <v>-5760</v>
      </c>
      <c r="M299" s="107"/>
      <c r="N299" s="108"/>
      <c r="O299" s="106"/>
      <c r="P299" s="105">
        <f t="shared" si="36"/>
        <v>-9921</v>
      </c>
      <c r="Q299" s="106">
        <f t="shared" si="37"/>
        <v>-5760</v>
      </c>
      <c r="R299" s="105">
        <f t="shared" si="38"/>
        <v>0</v>
      </c>
      <c r="S299" s="112">
        <f>I299+Q299</f>
        <v>0</v>
      </c>
      <c r="T299" s="105"/>
      <c r="U299" s="112"/>
      <c r="V299" s="216" t="e">
        <f t="shared" si="34"/>
        <v>#DIV/0!</v>
      </c>
      <c r="W299" s="217" t="e">
        <f t="shared" si="39"/>
        <v>#DIV/0!</v>
      </c>
    </row>
    <row r="300" spans="1:23" ht="15.75" customHeight="1">
      <c r="A300" s="137" t="s">
        <v>149</v>
      </c>
      <c r="B300" s="52"/>
      <c r="C300" s="100" t="s">
        <v>176</v>
      </c>
      <c r="D300" s="100" t="s">
        <v>111</v>
      </c>
      <c r="E300" s="100" t="s">
        <v>100</v>
      </c>
      <c r="F300" s="102">
        <v>5230000</v>
      </c>
      <c r="G300" s="103"/>
      <c r="H300" s="101">
        <v>1500</v>
      </c>
      <c r="I300" s="104"/>
      <c r="J300" s="104"/>
      <c r="K300" s="105">
        <f>K301+K302</f>
        <v>0</v>
      </c>
      <c r="L300" s="106"/>
      <c r="M300" s="107"/>
      <c r="N300" s="108"/>
      <c r="O300" s="106"/>
      <c r="P300" s="105">
        <f t="shared" si="36"/>
        <v>0</v>
      </c>
      <c r="Q300" s="106">
        <f t="shared" si="37"/>
        <v>0</v>
      </c>
      <c r="R300" s="105">
        <f t="shared" si="38"/>
        <v>1500</v>
      </c>
      <c r="S300" s="112"/>
      <c r="T300" s="105">
        <f>T302</f>
        <v>1500</v>
      </c>
      <c r="U300" s="112"/>
      <c r="V300" s="216">
        <f t="shared" si="34"/>
        <v>100</v>
      </c>
      <c r="W300" s="217"/>
    </row>
    <row r="301" spans="1:23" ht="33" customHeight="1" hidden="1">
      <c r="A301" s="138" t="s">
        <v>155</v>
      </c>
      <c r="B301" s="52"/>
      <c r="C301" s="100" t="s">
        <v>176</v>
      </c>
      <c r="D301" s="100" t="s">
        <v>111</v>
      </c>
      <c r="E301" s="100" t="s">
        <v>100</v>
      </c>
      <c r="F301" s="102">
        <v>5230000</v>
      </c>
      <c r="G301" s="103" t="s">
        <v>161</v>
      </c>
      <c r="H301" s="101">
        <v>1500</v>
      </c>
      <c r="I301" s="104"/>
      <c r="J301" s="104"/>
      <c r="K301" s="105">
        <v>-1500</v>
      </c>
      <c r="L301" s="106"/>
      <c r="M301" s="107"/>
      <c r="N301" s="108"/>
      <c r="O301" s="106"/>
      <c r="P301" s="105">
        <f t="shared" si="36"/>
        <v>-1500</v>
      </c>
      <c r="Q301" s="106">
        <f t="shared" si="37"/>
        <v>0</v>
      </c>
      <c r="R301" s="105">
        <f t="shared" si="38"/>
        <v>0</v>
      </c>
      <c r="S301" s="112"/>
      <c r="T301" s="105"/>
      <c r="U301" s="112"/>
      <c r="V301" s="216" t="e">
        <f t="shared" si="34"/>
        <v>#DIV/0!</v>
      </c>
      <c r="W301" s="217"/>
    </row>
    <row r="302" spans="1:23" ht="45.75" customHeight="1">
      <c r="A302" s="138" t="s">
        <v>257</v>
      </c>
      <c r="B302" s="62"/>
      <c r="C302" s="100" t="s">
        <v>176</v>
      </c>
      <c r="D302" s="100" t="s">
        <v>111</v>
      </c>
      <c r="E302" s="100" t="s">
        <v>100</v>
      </c>
      <c r="F302" s="102">
        <v>5230000</v>
      </c>
      <c r="G302" s="103" t="s">
        <v>258</v>
      </c>
      <c r="H302" s="101">
        <v>0</v>
      </c>
      <c r="I302" s="104"/>
      <c r="J302" s="104"/>
      <c r="K302" s="105">
        <v>1500</v>
      </c>
      <c r="L302" s="106"/>
      <c r="M302" s="107"/>
      <c r="N302" s="108"/>
      <c r="O302" s="106"/>
      <c r="P302" s="105">
        <f t="shared" si="36"/>
        <v>1500</v>
      </c>
      <c r="Q302" s="106"/>
      <c r="R302" s="105">
        <f t="shared" si="38"/>
        <v>1500</v>
      </c>
      <c r="S302" s="112"/>
      <c r="T302" s="105">
        <v>1500</v>
      </c>
      <c r="U302" s="112"/>
      <c r="V302" s="216">
        <f t="shared" si="34"/>
        <v>100</v>
      </c>
      <c r="W302" s="217"/>
    </row>
    <row r="303" spans="1:23" ht="12" customHeight="1">
      <c r="A303" s="138"/>
      <c r="B303" s="62"/>
      <c r="C303" s="100"/>
      <c r="D303" s="100"/>
      <c r="E303" s="100"/>
      <c r="F303" s="102"/>
      <c r="G303" s="103"/>
      <c r="H303" s="101"/>
      <c r="I303" s="104"/>
      <c r="J303" s="104"/>
      <c r="K303" s="105"/>
      <c r="L303" s="106"/>
      <c r="M303" s="107"/>
      <c r="N303" s="108"/>
      <c r="O303" s="106"/>
      <c r="P303" s="105"/>
      <c r="Q303" s="106"/>
      <c r="R303" s="105"/>
      <c r="S303" s="112"/>
      <c r="T303" s="105"/>
      <c r="U303" s="112"/>
      <c r="V303" s="216"/>
      <c r="W303" s="217"/>
    </row>
    <row r="304" spans="1:23" ht="36.75" customHeight="1">
      <c r="A304" s="63" t="s">
        <v>221</v>
      </c>
      <c r="B304" s="63" t="s">
        <v>221</v>
      </c>
      <c r="C304" s="100" t="s">
        <v>176</v>
      </c>
      <c r="D304" s="100" t="s">
        <v>111</v>
      </c>
      <c r="E304" s="100" t="s">
        <v>104</v>
      </c>
      <c r="F304" s="102"/>
      <c r="G304" s="103"/>
      <c r="H304" s="101">
        <v>2333</v>
      </c>
      <c r="I304" s="104"/>
      <c r="J304" s="104"/>
      <c r="K304" s="105"/>
      <c r="L304" s="106"/>
      <c r="M304" s="107"/>
      <c r="N304" s="108">
        <f>N305</f>
        <v>225</v>
      </c>
      <c r="O304" s="106"/>
      <c r="P304" s="105">
        <f t="shared" si="36"/>
        <v>225</v>
      </c>
      <c r="Q304" s="106">
        <f t="shared" si="37"/>
        <v>0</v>
      </c>
      <c r="R304" s="105">
        <f t="shared" si="38"/>
        <v>2558</v>
      </c>
      <c r="S304" s="112"/>
      <c r="T304" s="105">
        <f>T305</f>
        <v>2556</v>
      </c>
      <c r="U304" s="112"/>
      <c r="V304" s="216">
        <f t="shared" si="34"/>
        <v>99.92181391712275</v>
      </c>
      <c r="W304" s="217"/>
    </row>
    <row r="305" spans="1:23" ht="29.25" customHeight="1">
      <c r="A305" s="245" t="s">
        <v>52</v>
      </c>
      <c r="B305" s="246"/>
      <c r="C305" s="100" t="s">
        <v>176</v>
      </c>
      <c r="D305" s="100" t="s">
        <v>111</v>
      </c>
      <c r="E305" s="100" t="s">
        <v>104</v>
      </c>
      <c r="F305" s="100" t="s">
        <v>95</v>
      </c>
      <c r="G305" s="103"/>
      <c r="H305" s="101">
        <v>2333</v>
      </c>
      <c r="I305" s="104"/>
      <c r="J305" s="104"/>
      <c r="K305" s="105"/>
      <c r="L305" s="106"/>
      <c r="M305" s="107"/>
      <c r="N305" s="108">
        <f>N306</f>
        <v>225</v>
      </c>
      <c r="O305" s="106"/>
      <c r="P305" s="105">
        <f t="shared" si="36"/>
        <v>225</v>
      </c>
      <c r="Q305" s="106">
        <f t="shared" si="37"/>
        <v>0</v>
      </c>
      <c r="R305" s="105">
        <f t="shared" si="38"/>
        <v>2558</v>
      </c>
      <c r="S305" s="112"/>
      <c r="T305" s="105">
        <f>T306</f>
        <v>2556</v>
      </c>
      <c r="U305" s="112"/>
      <c r="V305" s="216">
        <f t="shared" si="34"/>
        <v>99.92181391712275</v>
      </c>
      <c r="W305" s="217"/>
    </row>
    <row r="306" spans="1:23" ht="15.75" customHeight="1">
      <c r="A306" s="138" t="s">
        <v>53</v>
      </c>
      <c r="B306" s="148"/>
      <c r="C306" s="100" t="s">
        <v>176</v>
      </c>
      <c r="D306" s="100" t="s">
        <v>111</v>
      </c>
      <c r="E306" s="100" t="s">
        <v>104</v>
      </c>
      <c r="F306" s="100" t="s">
        <v>95</v>
      </c>
      <c r="G306" s="103" t="s">
        <v>36</v>
      </c>
      <c r="H306" s="101">
        <v>2333</v>
      </c>
      <c r="I306" s="104"/>
      <c r="J306" s="104"/>
      <c r="K306" s="105"/>
      <c r="L306" s="106"/>
      <c r="M306" s="107"/>
      <c r="N306" s="108">
        <v>225</v>
      </c>
      <c r="O306" s="106"/>
      <c r="P306" s="105">
        <f t="shared" si="36"/>
        <v>225</v>
      </c>
      <c r="Q306" s="106">
        <f t="shared" si="37"/>
        <v>0</v>
      </c>
      <c r="R306" s="105">
        <f t="shared" si="38"/>
        <v>2558</v>
      </c>
      <c r="S306" s="112"/>
      <c r="T306" s="105">
        <v>2556</v>
      </c>
      <c r="U306" s="112"/>
      <c r="V306" s="216">
        <f t="shared" si="34"/>
        <v>99.92181391712275</v>
      </c>
      <c r="W306" s="217"/>
    </row>
    <row r="307" spans="1:23" ht="12" customHeight="1">
      <c r="A307" s="39"/>
      <c r="B307" s="64"/>
      <c r="C307" s="100"/>
      <c r="D307" s="100"/>
      <c r="E307" s="100"/>
      <c r="F307" s="100"/>
      <c r="G307" s="103"/>
      <c r="H307" s="101"/>
      <c r="I307" s="104"/>
      <c r="J307" s="104"/>
      <c r="K307" s="105"/>
      <c r="L307" s="106"/>
      <c r="M307" s="107"/>
      <c r="N307" s="108"/>
      <c r="O307" s="106"/>
      <c r="P307" s="105"/>
      <c r="Q307" s="106"/>
      <c r="R307" s="105"/>
      <c r="S307" s="112"/>
      <c r="T307" s="105"/>
      <c r="U307" s="112"/>
      <c r="V307" s="216"/>
      <c r="W307" s="217"/>
    </row>
    <row r="308" spans="1:23" ht="13.5" customHeight="1">
      <c r="A308" s="42" t="s">
        <v>26</v>
      </c>
      <c r="B308" s="64"/>
      <c r="C308" s="97" t="s">
        <v>176</v>
      </c>
      <c r="D308" s="97" t="s">
        <v>109</v>
      </c>
      <c r="E308" s="97"/>
      <c r="F308" s="109"/>
      <c r="G308" s="110"/>
      <c r="H308" s="98">
        <v>400</v>
      </c>
      <c r="I308" s="113"/>
      <c r="J308" s="104"/>
      <c r="K308" s="105"/>
      <c r="L308" s="106"/>
      <c r="M308" s="107"/>
      <c r="N308" s="108"/>
      <c r="O308" s="106"/>
      <c r="P308" s="99">
        <f t="shared" si="36"/>
        <v>0</v>
      </c>
      <c r="Q308" s="115">
        <f t="shared" si="37"/>
        <v>0</v>
      </c>
      <c r="R308" s="99">
        <f t="shared" si="38"/>
        <v>400</v>
      </c>
      <c r="S308" s="179"/>
      <c r="T308" s="99">
        <f>T309</f>
        <v>400</v>
      </c>
      <c r="U308" s="179"/>
      <c r="V308" s="214">
        <f t="shared" si="34"/>
        <v>100</v>
      </c>
      <c r="W308" s="215"/>
    </row>
    <row r="309" spans="1:23" ht="13.5" customHeight="1">
      <c r="A309" s="40" t="s">
        <v>27</v>
      </c>
      <c r="B309" s="64"/>
      <c r="C309" s="100" t="s">
        <v>176</v>
      </c>
      <c r="D309" s="100" t="s">
        <v>109</v>
      </c>
      <c r="E309" s="100" t="s">
        <v>101</v>
      </c>
      <c r="F309" s="102"/>
      <c r="G309" s="103"/>
      <c r="H309" s="101">
        <v>400</v>
      </c>
      <c r="I309" s="104"/>
      <c r="J309" s="104"/>
      <c r="K309" s="105"/>
      <c r="L309" s="106"/>
      <c r="M309" s="107"/>
      <c r="N309" s="108"/>
      <c r="O309" s="106"/>
      <c r="P309" s="105">
        <f t="shared" si="36"/>
        <v>0</v>
      </c>
      <c r="Q309" s="106">
        <f t="shared" si="37"/>
        <v>0</v>
      </c>
      <c r="R309" s="105">
        <f t="shared" si="38"/>
        <v>400</v>
      </c>
      <c r="S309" s="112"/>
      <c r="T309" s="105">
        <f>T310</f>
        <v>400</v>
      </c>
      <c r="U309" s="112"/>
      <c r="V309" s="216">
        <f t="shared" si="34"/>
        <v>100</v>
      </c>
      <c r="W309" s="217"/>
    </row>
    <row r="310" spans="1:23" ht="15" customHeight="1">
      <c r="A310" s="139" t="s">
        <v>149</v>
      </c>
      <c r="B310" s="64"/>
      <c r="C310" s="100" t="s">
        <v>176</v>
      </c>
      <c r="D310" s="100" t="s">
        <v>109</v>
      </c>
      <c r="E310" s="100" t="s">
        <v>101</v>
      </c>
      <c r="F310" s="102">
        <v>5230000</v>
      </c>
      <c r="G310" s="103"/>
      <c r="H310" s="101">
        <v>400</v>
      </c>
      <c r="I310" s="104"/>
      <c r="J310" s="104"/>
      <c r="K310" s="105"/>
      <c r="L310" s="106"/>
      <c r="M310" s="107"/>
      <c r="N310" s="108"/>
      <c r="O310" s="106"/>
      <c r="P310" s="105">
        <f t="shared" si="36"/>
        <v>0</v>
      </c>
      <c r="Q310" s="106">
        <f t="shared" si="37"/>
        <v>0</v>
      </c>
      <c r="R310" s="105">
        <f t="shared" si="38"/>
        <v>400</v>
      </c>
      <c r="S310" s="112"/>
      <c r="T310" s="105">
        <f>T311</f>
        <v>400</v>
      </c>
      <c r="U310" s="112"/>
      <c r="V310" s="216">
        <f t="shared" si="34"/>
        <v>100</v>
      </c>
      <c r="W310" s="217"/>
    </row>
    <row r="311" spans="1:23" ht="45.75" customHeight="1">
      <c r="A311" s="140" t="s">
        <v>34</v>
      </c>
      <c r="B311" s="64"/>
      <c r="C311" s="100" t="s">
        <v>176</v>
      </c>
      <c r="D311" s="100" t="s">
        <v>109</v>
      </c>
      <c r="E311" s="100" t="s">
        <v>101</v>
      </c>
      <c r="F311" s="102">
        <v>5230000</v>
      </c>
      <c r="G311" s="103" t="s">
        <v>43</v>
      </c>
      <c r="H311" s="101">
        <v>400</v>
      </c>
      <c r="I311" s="104"/>
      <c r="J311" s="104"/>
      <c r="K311" s="105"/>
      <c r="L311" s="106"/>
      <c r="M311" s="107"/>
      <c r="N311" s="108"/>
      <c r="O311" s="106"/>
      <c r="P311" s="105">
        <f t="shared" si="36"/>
        <v>0</v>
      </c>
      <c r="Q311" s="106">
        <f t="shared" si="37"/>
        <v>0</v>
      </c>
      <c r="R311" s="105">
        <f t="shared" si="38"/>
        <v>400</v>
      </c>
      <c r="S311" s="112"/>
      <c r="T311" s="105">
        <v>400</v>
      </c>
      <c r="U311" s="112"/>
      <c r="V311" s="216">
        <f t="shared" si="34"/>
        <v>100</v>
      </c>
      <c r="W311" s="217"/>
    </row>
    <row r="312" spans="1:23" ht="12" customHeight="1">
      <c r="A312" s="140"/>
      <c r="B312" s="64"/>
      <c r="C312" s="100"/>
      <c r="D312" s="100"/>
      <c r="E312" s="100"/>
      <c r="F312" s="102"/>
      <c r="G312" s="103"/>
      <c r="H312" s="101"/>
      <c r="I312" s="104"/>
      <c r="J312" s="104"/>
      <c r="K312" s="105"/>
      <c r="L312" s="106"/>
      <c r="M312" s="107"/>
      <c r="N312" s="108"/>
      <c r="O312" s="106"/>
      <c r="P312" s="105"/>
      <c r="Q312" s="106"/>
      <c r="R312" s="105"/>
      <c r="S312" s="112"/>
      <c r="T312" s="105"/>
      <c r="U312" s="112"/>
      <c r="V312" s="216"/>
      <c r="W312" s="217"/>
    </row>
    <row r="313" spans="1:23" ht="15.75" customHeight="1">
      <c r="A313" s="42" t="s">
        <v>7</v>
      </c>
      <c r="B313" s="64"/>
      <c r="C313" s="97" t="s">
        <v>176</v>
      </c>
      <c r="D313" s="97" t="s">
        <v>110</v>
      </c>
      <c r="E313" s="97"/>
      <c r="F313" s="109"/>
      <c r="G313" s="110"/>
      <c r="H313" s="98"/>
      <c r="I313" s="113"/>
      <c r="J313" s="113"/>
      <c r="K313" s="99"/>
      <c r="L313" s="115"/>
      <c r="M313" s="178"/>
      <c r="N313" s="114">
        <f>N314</f>
        <v>119</v>
      </c>
      <c r="O313" s="115"/>
      <c r="P313" s="99">
        <f t="shared" si="36"/>
        <v>119</v>
      </c>
      <c r="Q313" s="115"/>
      <c r="R313" s="99">
        <f t="shared" si="38"/>
        <v>119</v>
      </c>
      <c r="S313" s="179"/>
      <c r="T313" s="99">
        <f>T314</f>
        <v>119</v>
      </c>
      <c r="U313" s="179"/>
      <c r="V313" s="214">
        <f t="shared" si="34"/>
        <v>100</v>
      </c>
      <c r="W313" s="215"/>
    </row>
    <row r="314" spans="1:23" ht="24" customHeight="1">
      <c r="A314" s="63" t="s">
        <v>266</v>
      </c>
      <c r="B314" s="64"/>
      <c r="C314" s="100" t="s">
        <v>176</v>
      </c>
      <c r="D314" s="100" t="s">
        <v>110</v>
      </c>
      <c r="E314" s="100" t="s">
        <v>101</v>
      </c>
      <c r="F314" s="102"/>
      <c r="G314" s="103"/>
      <c r="H314" s="101"/>
      <c r="I314" s="104"/>
      <c r="J314" s="104"/>
      <c r="K314" s="105"/>
      <c r="L314" s="106"/>
      <c r="M314" s="107"/>
      <c r="N314" s="108">
        <f>N315</f>
        <v>119</v>
      </c>
      <c r="O314" s="106"/>
      <c r="P314" s="105">
        <f t="shared" si="36"/>
        <v>119</v>
      </c>
      <c r="Q314" s="106"/>
      <c r="R314" s="105">
        <f t="shared" si="38"/>
        <v>119</v>
      </c>
      <c r="S314" s="112"/>
      <c r="T314" s="105">
        <f>T315</f>
        <v>119</v>
      </c>
      <c r="U314" s="112"/>
      <c r="V314" s="216">
        <f t="shared" si="34"/>
        <v>100</v>
      </c>
      <c r="W314" s="217"/>
    </row>
    <row r="315" spans="1:23" ht="15" customHeight="1">
      <c r="A315" s="139" t="s">
        <v>149</v>
      </c>
      <c r="B315" s="64"/>
      <c r="C315" s="100" t="s">
        <v>176</v>
      </c>
      <c r="D315" s="100" t="s">
        <v>110</v>
      </c>
      <c r="E315" s="100" t="s">
        <v>101</v>
      </c>
      <c r="F315" s="102">
        <v>5230000</v>
      </c>
      <c r="G315" s="103"/>
      <c r="H315" s="101"/>
      <c r="I315" s="104"/>
      <c r="J315" s="104"/>
      <c r="K315" s="105"/>
      <c r="L315" s="106"/>
      <c r="M315" s="107"/>
      <c r="N315" s="108">
        <f>N316</f>
        <v>119</v>
      </c>
      <c r="O315" s="106"/>
      <c r="P315" s="105">
        <f t="shared" si="36"/>
        <v>119</v>
      </c>
      <c r="Q315" s="106"/>
      <c r="R315" s="105">
        <f t="shared" si="38"/>
        <v>119</v>
      </c>
      <c r="S315" s="112"/>
      <c r="T315" s="105">
        <f>T316</f>
        <v>119</v>
      </c>
      <c r="U315" s="112"/>
      <c r="V315" s="216">
        <f t="shared" si="34"/>
        <v>100</v>
      </c>
      <c r="W315" s="217"/>
    </row>
    <row r="316" spans="1:23" ht="28.5" customHeight="1">
      <c r="A316" s="140" t="s">
        <v>72</v>
      </c>
      <c r="B316" s="64"/>
      <c r="C316" s="100" t="s">
        <v>176</v>
      </c>
      <c r="D316" s="100" t="s">
        <v>110</v>
      </c>
      <c r="E316" s="100" t="s">
        <v>101</v>
      </c>
      <c r="F316" s="102">
        <v>5230000</v>
      </c>
      <c r="G316" s="103" t="s">
        <v>71</v>
      </c>
      <c r="H316" s="101"/>
      <c r="I316" s="104"/>
      <c r="J316" s="104"/>
      <c r="K316" s="105"/>
      <c r="L316" s="106"/>
      <c r="M316" s="107"/>
      <c r="N316" s="108">
        <v>119</v>
      </c>
      <c r="O316" s="106"/>
      <c r="P316" s="105">
        <f t="shared" si="36"/>
        <v>119</v>
      </c>
      <c r="Q316" s="106"/>
      <c r="R316" s="105">
        <f t="shared" si="38"/>
        <v>119</v>
      </c>
      <c r="S316" s="112"/>
      <c r="T316" s="105">
        <v>119</v>
      </c>
      <c r="U316" s="112"/>
      <c r="V316" s="216">
        <f t="shared" si="34"/>
        <v>100</v>
      </c>
      <c r="W316" s="217"/>
    </row>
    <row r="317" spans="1:23" ht="11.25" customHeight="1">
      <c r="A317" s="140"/>
      <c r="B317" s="52"/>
      <c r="C317" s="100"/>
      <c r="D317" s="100"/>
      <c r="E317" s="100"/>
      <c r="F317" s="102"/>
      <c r="G317" s="103"/>
      <c r="H317" s="101"/>
      <c r="I317" s="104"/>
      <c r="J317" s="104"/>
      <c r="K317" s="105"/>
      <c r="L317" s="106"/>
      <c r="M317" s="107"/>
      <c r="N317" s="108"/>
      <c r="O317" s="106"/>
      <c r="P317" s="105"/>
      <c r="Q317" s="106"/>
      <c r="R317" s="105"/>
      <c r="S317" s="112"/>
      <c r="T317" s="105"/>
      <c r="U317" s="112"/>
      <c r="V317" s="216"/>
      <c r="W317" s="217"/>
    </row>
    <row r="318" spans="1:23" ht="24" customHeight="1">
      <c r="A318" s="174" t="s">
        <v>177</v>
      </c>
      <c r="B318" s="52"/>
      <c r="C318" s="97">
        <v>164</v>
      </c>
      <c r="D318" s="97"/>
      <c r="E318" s="97"/>
      <c r="F318" s="109"/>
      <c r="G318" s="110"/>
      <c r="H318" s="98">
        <f>H319+H328</f>
        <v>59277</v>
      </c>
      <c r="I318" s="113">
        <v>3119</v>
      </c>
      <c r="J318" s="113">
        <f>J319+J328</f>
        <v>14</v>
      </c>
      <c r="K318" s="99"/>
      <c r="L318" s="106"/>
      <c r="M318" s="178">
        <f>M328</f>
        <v>15</v>
      </c>
      <c r="N318" s="114">
        <f>N319+N328</f>
        <v>6957</v>
      </c>
      <c r="O318" s="114">
        <f>O319+O328</f>
        <v>7535</v>
      </c>
      <c r="P318" s="99">
        <f t="shared" si="36"/>
        <v>6986</v>
      </c>
      <c r="Q318" s="115">
        <f t="shared" si="37"/>
        <v>7535</v>
      </c>
      <c r="R318" s="99">
        <f>R319+R328</f>
        <v>66447</v>
      </c>
      <c r="S318" s="179">
        <f>S319+S328</f>
        <v>10820</v>
      </c>
      <c r="T318" s="99">
        <f>T319+T328</f>
        <v>66017</v>
      </c>
      <c r="U318" s="179">
        <f>U319+U328</f>
        <v>10407</v>
      </c>
      <c r="V318" s="214">
        <f t="shared" si="34"/>
        <v>99.35286769906843</v>
      </c>
      <c r="W318" s="215">
        <f>U318/S318*100</f>
        <v>96.1829944547135</v>
      </c>
    </row>
    <row r="319" spans="1:23" ht="14.25" customHeight="1">
      <c r="A319" s="42" t="s">
        <v>2</v>
      </c>
      <c r="B319" s="52"/>
      <c r="C319" s="97">
        <v>164</v>
      </c>
      <c r="D319" s="97" t="s">
        <v>105</v>
      </c>
      <c r="E319" s="97"/>
      <c r="F319" s="109"/>
      <c r="G319" s="110"/>
      <c r="H319" s="98">
        <v>54094</v>
      </c>
      <c r="I319" s="113">
        <v>3119</v>
      </c>
      <c r="J319" s="113">
        <f>J320+J324</f>
        <v>14</v>
      </c>
      <c r="K319" s="99"/>
      <c r="L319" s="106"/>
      <c r="M319" s="107"/>
      <c r="N319" s="114">
        <f>N320+N324</f>
        <v>6724</v>
      </c>
      <c r="O319" s="114">
        <f>O320+O324</f>
        <v>7253</v>
      </c>
      <c r="P319" s="99">
        <f t="shared" si="36"/>
        <v>6738</v>
      </c>
      <c r="Q319" s="115">
        <f t="shared" si="37"/>
        <v>7253</v>
      </c>
      <c r="R319" s="99">
        <f>R320+R324</f>
        <v>61016</v>
      </c>
      <c r="S319" s="179">
        <f>S320+S324</f>
        <v>10538</v>
      </c>
      <c r="T319" s="99">
        <f>T320+T324</f>
        <v>60633</v>
      </c>
      <c r="U319" s="179">
        <f>U320+U324</f>
        <v>10154</v>
      </c>
      <c r="V319" s="214">
        <f t="shared" si="34"/>
        <v>99.37229579126786</v>
      </c>
      <c r="W319" s="215">
        <f>U319/S319*100</f>
        <v>96.3560447902828</v>
      </c>
    </row>
    <row r="320" spans="1:23" ht="14.25" customHeight="1">
      <c r="A320" s="40" t="s">
        <v>146</v>
      </c>
      <c r="B320" s="52"/>
      <c r="C320" s="100">
        <v>164</v>
      </c>
      <c r="D320" s="100" t="s">
        <v>105</v>
      </c>
      <c r="E320" s="100" t="s">
        <v>101</v>
      </c>
      <c r="F320" s="102"/>
      <c r="G320" s="103"/>
      <c r="H320" s="101">
        <v>54094</v>
      </c>
      <c r="I320" s="104">
        <v>3119</v>
      </c>
      <c r="J320" s="104"/>
      <c r="K320" s="105"/>
      <c r="L320" s="106"/>
      <c r="M320" s="107"/>
      <c r="N320" s="108">
        <f>N321</f>
        <v>2410</v>
      </c>
      <c r="O320" s="106">
        <f>O321</f>
        <v>2939</v>
      </c>
      <c r="P320" s="105">
        <f t="shared" si="36"/>
        <v>2410</v>
      </c>
      <c r="Q320" s="106">
        <f t="shared" si="37"/>
        <v>2939</v>
      </c>
      <c r="R320" s="105">
        <f aca="true" t="shared" si="40" ref="R320:T321">R321</f>
        <v>56645</v>
      </c>
      <c r="S320" s="112">
        <f t="shared" si="40"/>
        <v>6181</v>
      </c>
      <c r="T320" s="105">
        <f t="shared" si="40"/>
        <v>56281</v>
      </c>
      <c r="U320" s="112">
        <f>U321</f>
        <v>5816</v>
      </c>
      <c r="V320" s="216">
        <f t="shared" si="34"/>
        <v>99.35740135934327</v>
      </c>
      <c r="W320" s="217">
        <f aca="true" t="shared" si="41" ref="W320:W383">U320/S320*100</f>
        <v>94.0948066655881</v>
      </c>
    </row>
    <row r="321" spans="1:23" ht="28.5" customHeight="1">
      <c r="A321" s="139" t="s">
        <v>232</v>
      </c>
      <c r="B321" s="52"/>
      <c r="C321" s="100">
        <v>164</v>
      </c>
      <c r="D321" s="100" t="s">
        <v>105</v>
      </c>
      <c r="E321" s="100" t="s">
        <v>101</v>
      </c>
      <c r="F321" s="102">
        <v>4230000</v>
      </c>
      <c r="G321" s="103"/>
      <c r="H321" s="101">
        <v>54094</v>
      </c>
      <c r="I321" s="104">
        <v>3119</v>
      </c>
      <c r="J321" s="104"/>
      <c r="K321" s="105"/>
      <c r="L321" s="106"/>
      <c r="M321" s="107"/>
      <c r="N321" s="108">
        <f>N322</f>
        <v>2410</v>
      </c>
      <c r="O321" s="106">
        <f>O322</f>
        <v>2939</v>
      </c>
      <c r="P321" s="105">
        <f t="shared" si="36"/>
        <v>2410</v>
      </c>
      <c r="Q321" s="106">
        <f t="shared" si="37"/>
        <v>2939</v>
      </c>
      <c r="R321" s="105">
        <f t="shared" si="40"/>
        <v>56645</v>
      </c>
      <c r="S321" s="112">
        <f t="shared" si="40"/>
        <v>6181</v>
      </c>
      <c r="T321" s="105">
        <f t="shared" si="40"/>
        <v>56281</v>
      </c>
      <c r="U321" s="112">
        <f>U322</f>
        <v>5816</v>
      </c>
      <c r="V321" s="216">
        <f t="shared" si="34"/>
        <v>99.35740135934327</v>
      </c>
      <c r="W321" s="217">
        <f t="shared" si="41"/>
        <v>94.0948066655881</v>
      </c>
    </row>
    <row r="322" spans="1:23" ht="30.75" customHeight="1">
      <c r="A322" s="140" t="s">
        <v>30</v>
      </c>
      <c r="B322" s="52"/>
      <c r="C322" s="100">
        <v>164</v>
      </c>
      <c r="D322" s="100" t="s">
        <v>105</v>
      </c>
      <c r="E322" s="100" t="s">
        <v>101</v>
      </c>
      <c r="F322" s="102">
        <v>4230000</v>
      </c>
      <c r="G322" s="103" t="s">
        <v>48</v>
      </c>
      <c r="H322" s="101">
        <v>54094</v>
      </c>
      <c r="I322" s="104">
        <v>3119</v>
      </c>
      <c r="J322" s="104"/>
      <c r="K322" s="105"/>
      <c r="L322" s="106"/>
      <c r="M322" s="107"/>
      <c r="N322" s="108">
        <v>2410</v>
      </c>
      <c r="O322" s="106">
        <v>2939</v>
      </c>
      <c r="P322" s="105">
        <f t="shared" si="36"/>
        <v>2410</v>
      </c>
      <c r="Q322" s="106">
        <f t="shared" si="37"/>
        <v>2939</v>
      </c>
      <c r="R322" s="105">
        <v>56645</v>
      </c>
      <c r="S322" s="112">
        <v>6181</v>
      </c>
      <c r="T322" s="105">
        <v>56281</v>
      </c>
      <c r="U322" s="112">
        <v>5816</v>
      </c>
      <c r="V322" s="216">
        <f t="shared" si="34"/>
        <v>99.35740135934327</v>
      </c>
      <c r="W322" s="217">
        <f t="shared" si="41"/>
        <v>94.0948066655881</v>
      </c>
    </row>
    <row r="323" spans="1:23" ht="12" customHeight="1">
      <c r="A323" s="140"/>
      <c r="B323" s="52"/>
      <c r="C323" s="100"/>
      <c r="D323" s="100"/>
      <c r="E323" s="100"/>
      <c r="F323" s="102"/>
      <c r="G323" s="103"/>
      <c r="H323" s="101"/>
      <c r="I323" s="104"/>
      <c r="J323" s="104"/>
      <c r="K323" s="105"/>
      <c r="L323" s="106"/>
      <c r="M323" s="107"/>
      <c r="N323" s="108"/>
      <c r="O323" s="106"/>
      <c r="P323" s="105"/>
      <c r="Q323" s="106"/>
      <c r="R323" s="105"/>
      <c r="S323" s="112"/>
      <c r="T323" s="105"/>
      <c r="U323" s="112"/>
      <c r="V323" s="216"/>
      <c r="W323" s="217"/>
    </row>
    <row r="324" spans="1:23" ht="24" customHeight="1">
      <c r="A324" s="40" t="s">
        <v>23</v>
      </c>
      <c r="B324" s="52"/>
      <c r="C324" s="100" t="s">
        <v>259</v>
      </c>
      <c r="D324" s="100" t="s">
        <v>105</v>
      </c>
      <c r="E324" s="100" t="s">
        <v>105</v>
      </c>
      <c r="F324" s="102"/>
      <c r="G324" s="103"/>
      <c r="H324" s="101"/>
      <c r="I324" s="104"/>
      <c r="J324" s="104">
        <f>J325</f>
        <v>14</v>
      </c>
      <c r="K324" s="105"/>
      <c r="L324" s="106"/>
      <c r="M324" s="107"/>
      <c r="N324" s="108">
        <f>N325</f>
        <v>4314</v>
      </c>
      <c r="O324" s="106">
        <f>O325</f>
        <v>4314</v>
      </c>
      <c r="P324" s="105">
        <f t="shared" si="36"/>
        <v>4328</v>
      </c>
      <c r="Q324" s="106">
        <f t="shared" si="37"/>
        <v>4314</v>
      </c>
      <c r="R324" s="105">
        <f aca="true" t="shared" si="42" ref="R324:T325">R325</f>
        <v>4371</v>
      </c>
      <c r="S324" s="112">
        <f t="shared" si="42"/>
        <v>4357</v>
      </c>
      <c r="T324" s="105">
        <f t="shared" si="42"/>
        <v>4352</v>
      </c>
      <c r="U324" s="112">
        <f>U325</f>
        <v>4338</v>
      </c>
      <c r="V324" s="216">
        <f t="shared" si="34"/>
        <v>99.56531686113017</v>
      </c>
      <c r="W324" s="217">
        <f t="shared" si="41"/>
        <v>99.5639201285288</v>
      </c>
    </row>
    <row r="325" spans="1:23" ht="45.75" customHeight="1">
      <c r="A325" s="137" t="s">
        <v>173</v>
      </c>
      <c r="B325" s="52"/>
      <c r="C325" s="100" t="s">
        <v>259</v>
      </c>
      <c r="D325" s="100" t="s">
        <v>105</v>
      </c>
      <c r="E325" s="100" t="s">
        <v>105</v>
      </c>
      <c r="F325" s="102">
        <v>4320000</v>
      </c>
      <c r="G325" s="103"/>
      <c r="H325" s="101"/>
      <c r="I325" s="104"/>
      <c r="J325" s="104">
        <f>J326</f>
        <v>14</v>
      </c>
      <c r="K325" s="105"/>
      <c r="L325" s="106"/>
      <c r="M325" s="107"/>
      <c r="N325" s="108">
        <f>N326</f>
        <v>4314</v>
      </c>
      <c r="O325" s="106">
        <f>O326</f>
        <v>4314</v>
      </c>
      <c r="P325" s="105">
        <f t="shared" si="36"/>
        <v>4328</v>
      </c>
      <c r="Q325" s="106">
        <f t="shared" si="37"/>
        <v>4314</v>
      </c>
      <c r="R325" s="105">
        <f t="shared" si="42"/>
        <v>4371</v>
      </c>
      <c r="S325" s="112">
        <f t="shared" si="42"/>
        <v>4357</v>
      </c>
      <c r="T325" s="105">
        <f t="shared" si="42"/>
        <v>4352</v>
      </c>
      <c r="U325" s="112">
        <f>U326</f>
        <v>4338</v>
      </c>
      <c r="V325" s="216">
        <f t="shared" si="34"/>
        <v>99.56531686113017</v>
      </c>
      <c r="W325" s="217">
        <f t="shared" si="41"/>
        <v>99.5639201285288</v>
      </c>
    </row>
    <row r="326" spans="1:23" ht="15.75" customHeight="1">
      <c r="A326" s="138" t="s">
        <v>50</v>
      </c>
      <c r="B326" s="52"/>
      <c r="C326" s="100" t="s">
        <v>259</v>
      </c>
      <c r="D326" s="100" t="s">
        <v>105</v>
      </c>
      <c r="E326" s="100" t="s">
        <v>105</v>
      </c>
      <c r="F326" s="102">
        <v>4320000</v>
      </c>
      <c r="G326" s="103" t="s">
        <v>51</v>
      </c>
      <c r="H326" s="101"/>
      <c r="I326" s="104"/>
      <c r="J326" s="104">
        <v>14</v>
      </c>
      <c r="K326" s="105"/>
      <c r="L326" s="106"/>
      <c r="M326" s="107"/>
      <c r="N326" s="108">
        <v>4314</v>
      </c>
      <c r="O326" s="106">
        <v>4314</v>
      </c>
      <c r="P326" s="105">
        <f t="shared" si="36"/>
        <v>4328</v>
      </c>
      <c r="Q326" s="106">
        <f t="shared" si="37"/>
        <v>4314</v>
      </c>
      <c r="R326" s="105">
        <v>4371</v>
      </c>
      <c r="S326" s="112">
        <v>4357</v>
      </c>
      <c r="T326" s="105">
        <v>4352</v>
      </c>
      <c r="U326" s="112">
        <v>4338</v>
      </c>
      <c r="V326" s="216">
        <f t="shared" si="34"/>
        <v>99.56531686113017</v>
      </c>
      <c r="W326" s="217">
        <f t="shared" si="41"/>
        <v>99.5639201285288</v>
      </c>
    </row>
    <row r="327" spans="1:23" ht="12" customHeight="1">
      <c r="A327" s="138"/>
      <c r="B327" s="52"/>
      <c r="C327" s="100"/>
      <c r="D327" s="100"/>
      <c r="E327" s="100"/>
      <c r="F327" s="102"/>
      <c r="G327" s="103"/>
      <c r="H327" s="101"/>
      <c r="I327" s="104"/>
      <c r="J327" s="104"/>
      <c r="K327" s="105"/>
      <c r="L327" s="106"/>
      <c r="M327" s="107"/>
      <c r="N327" s="108"/>
      <c r="O327" s="106"/>
      <c r="P327" s="105"/>
      <c r="Q327" s="106"/>
      <c r="R327" s="105"/>
      <c r="S327" s="112"/>
      <c r="T327" s="105"/>
      <c r="U327" s="112"/>
      <c r="V327" s="216"/>
      <c r="W327" s="217"/>
    </row>
    <row r="328" spans="1:23" ht="14.25" customHeight="1">
      <c r="A328" s="42" t="s">
        <v>26</v>
      </c>
      <c r="B328" s="52"/>
      <c r="C328" s="97">
        <v>164</v>
      </c>
      <c r="D328" s="97" t="s">
        <v>109</v>
      </c>
      <c r="E328" s="97"/>
      <c r="F328" s="109"/>
      <c r="G328" s="110"/>
      <c r="H328" s="98">
        <f>H330+H334</f>
        <v>5183</v>
      </c>
      <c r="I328" s="113"/>
      <c r="J328" s="113">
        <f>J329+J338</f>
        <v>0</v>
      </c>
      <c r="K328" s="105"/>
      <c r="L328" s="106"/>
      <c r="M328" s="178">
        <f>M329</f>
        <v>15</v>
      </c>
      <c r="N328" s="114">
        <f>N329+N338</f>
        <v>233</v>
      </c>
      <c r="O328" s="114">
        <f>O329+O338</f>
        <v>282</v>
      </c>
      <c r="P328" s="99">
        <f t="shared" si="36"/>
        <v>248</v>
      </c>
      <c r="Q328" s="115">
        <f t="shared" si="37"/>
        <v>282</v>
      </c>
      <c r="R328" s="99">
        <f t="shared" si="38"/>
        <v>5431</v>
      </c>
      <c r="S328" s="179">
        <f>I328+Q328</f>
        <v>282</v>
      </c>
      <c r="T328" s="99">
        <f>T329+T338</f>
        <v>5384</v>
      </c>
      <c r="U328" s="179">
        <f>U329</f>
        <v>253</v>
      </c>
      <c r="V328" s="214">
        <f t="shared" si="34"/>
        <v>99.13459767998528</v>
      </c>
      <c r="W328" s="215">
        <f t="shared" si="41"/>
        <v>89.71631205673759</v>
      </c>
    </row>
    <row r="329" spans="1:23" ht="13.5" customHeight="1">
      <c r="A329" s="40" t="s">
        <v>27</v>
      </c>
      <c r="B329" s="52"/>
      <c r="C329" s="100">
        <v>164</v>
      </c>
      <c r="D329" s="100" t="s">
        <v>109</v>
      </c>
      <c r="E329" s="100" t="s">
        <v>101</v>
      </c>
      <c r="F329" s="102"/>
      <c r="G329" s="103"/>
      <c r="H329" s="101">
        <f>H330+H334</f>
        <v>5183</v>
      </c>
      <c r="I329" s="104"/>
      <c r="J329" s="104">
        <f>J330</f>
        <v>-1657</v>
      </c>
      <c r="K329" s="105"/>
      <c r="L329" s="106"/>
      <c r="M329" s="107">
        <f>M332</f>
        <v>15</v>
      </c>
      <c r="N329" s="108">
        <f>N334</f>
        <v>-24</v>
      </c>
      <c r="O329" s="108">
        <f>O334</f>
        <v>282</v>
      </c>
      <c r="P329" s="105">
        <f t="shared" si="36"/>
        <v>-1666</v>
      </c>
      <c r="Q329" s="106">
        <f t="shared" si="37"/>
        <v>282</v>
      </c>
      <c r="R329" s="105">
        <f t="shared" si="38"/>
        <v>3517</v>
      </c>
      <c r="S329" s="112">
        <f>I329+Q329</f>
        <v>282</v>
      </c>
      <c r="T329" s="105">
        <f>T332+T334</f>
        <v>3471</v>
      </c>
      <c r="U329" s="112">
        <f>U334</f>
        <v>253</v>
      </c>
      <c r="V329" s="216">
        <f t="shared" si="34"/>
        <v>98.6920671026443</v>
      </c>
      <c r="W329" s="217">
        <f t="shared" si="41"/>
        <v>89.71631205673759</v>
      </c>
    </row>
    <row r="330" spans="1:23" ht="16.5" customHeight="1" hidden="1">
      <c r="A330" s="261" t="s">
        <v>52</v>
      </c>
      <c r="B330" s="262"/>
      <c r="C330" s="100">
        <v>164</v>
      </c>
      <c r="D330" s="100" t="s">
        <v>109</v>
      </c>
      <c r="E330" s="100" t="s">
        <v>101</v>
      </c>
      <c r="F330" s="100" t="s">
        <v>95</v>
      </c>
      <c r="G330" s="103"/>
      <c r="H330" s="101">
        <v>1657</v>
      </c>
      <c r="I330" s="104"/>
      <c r="J330" s="104">
        <f>J331</f>
        <v>-1657</v>
      </c>
      <c r="K330" s="105"/>
      <c r="L330" s="106"/>
      <c r="M330" s="107"/>
      <c r="N330" s="108"/>
      <c r="O330" s="106"/>
      <c r="P330" s="105">
        <f t="shared" si="36"/>
        <v>-1657</v>
      </c>
      <c r="Q330" s="106">
        <f t="shared" si="37"/>
        <v>0</v>
      </c>
      <c r="R330" s="105">
        <f t="shared" si="38"/>
        <v>0</v>
      </c>
      <c r="S330" s="112">
        <f>I330+Q330</f>
        <v>0</v>
      </c>
      <c r="T330" s="105"/>
      <c r="U330" s="112"/>
      <c r="V330" s="216" t="e">
        <f t="shared" si="34"/>
        <v>#DIV/0!</v>
      </c>
      <c r="W330" s="217" t="e">
        <f t="shared" si="41"/>
        <v>#DIV/0!</v>
      </c>
    </row>
    <row r="331" spans="1:23" ht="15.75" customHeight="1" hidden="1">
      <c r="A331" s="39" t="s">
        <v>53</v>
      </c>
      <c r="B331" s="64"/>
      <c r="C331" s="100">
        <v>164</v>
      </c>
      <c r="D331" s="100" t="s">
        <v>109</v>
      </c>
      <c r="E331" s="100" t="s">
        <v>101</v>
      </c>
      <c r="F331" s="100" t="s">
        <v>95</v>
      </c>
      <c r="G331" s="103" t="s">
        <v>36</v>
      </c>
      <c r="H331" s="101">
        <v>1657</v>
      </c>
      <c r="I331" s="104"/>
      <c r="J331" s="104">
        <v>-1657</v>
      </c>
      <c r="K331" s="105"/>
      <c r="L331" s="106"/>
      <c r="M331" s="107"/>
      <c r="N331" s="108"/>
      <c r="O331" s="106"/>
      <c r="P331" s="105">
        <f t="shared" si="36"/>
        <v>-1657</v>
      </c>
      <c r="Q331" s="106">
        <f t="shared" si="37"/>
        <v>0</v>
      </c>
      <c r="R331" s="105">
        <f t="shared" si="38"/>
        <v>0</v>
      </c>
      <c r="S331" s="112">
        <f>I331+Q331</f>
        <v>0</v>
      </c>
      <c r="T331" s="105"/>
      <c r="U331" s="112"/>
      <c r="V331" s="216" t="e">
        <f t="shared" si="34"/>
        <v>#DIV/0!</v>
      </c>
      <c r="W331" s="217" t="e">
        <f t="shared" si="41"/>
        <v>#DIV/0!</v>
      </c>
    </row>
    <row r="332" spans="1:23" ht="30.75" customHeight="1">
      <c r="A332" s="139" t="s">
        <v>45</v>
      </c>
      <c r="B332" s="64"/>
      <c r="C332" s="100" t="s">
        <v>259</v>
      </c>
      <c r="D332" s="100" t="s">
        <v>109</v>
      </c>
      <c r="E332" s="100" t="s">
        <v>101</v>
      </c>
      <c r="F332" s="100" t="s">
        <v>207</v>
      </c>
      <c r="G332" s="103"/>
      <c r="H332" s="101">
        <v>0</v>
      </c>
      <c r="I332" s="104"/>
      <c r="J332" s="104"/>
      <c r="K332" s="105"/>
      <c r="L332" s="106"/>
      <c r="M332" s="107">
        <f>M333</f>
        <v>15</v>
      </c>
      <c r="N332" s="108"/>
      <c r="O332" s="106"/>
      <c r="P332" s="105">
        <f t="shared" si="36"/>
        <v>15</v>
      </c>
      <c r="Q332" s="106"/>
      <c r="R332" s="105">
        <f t="shared" si="38"/>
        <v>15</v>
      </c>
      <c r="S332" s="112"/>
      <c r="T332" s="105">
        <f>T333</f>
        <v>0</v>
      </c>
      <c r="U332" s="112"/>
      <c r="V332" s="216"/>
      <c r="W332" s="217"/>
    </row>
    <row r="333" spans="1:23" ht="45.75" customHeight="1">
      <c r="A333" s="140" t="s">
        <v>34</v>
      </c>
      <c r="B333" s="64"/>
      <c r="C333" s="100" t="s">
        <v>259</v>
      </c>
      <c r="D333" s="100" t="s">
        <v>109</v>
      </c>
      <c r="E333" s="100" t="s">
        <v>101</v>
      </c>
      <c r="F333" s="100" t="s">
        <v>207</v>
      </c>
      <c r="G333" s="103" t="s">
        <v>43</v>
      </c>
      <c r="H333" s="101">
        <v>0</v>
      </c>
      <c r="I333" s="104"/>
      <c r="J333" s="104"/>
      <c r="K333" s="105"/>
      <c r="L333" s="106"/>
      <c r="M333" s="107">
        <v>15</v>
      </c>
      <c r="N333" s="108"/>
      <c r="O333" s="106"/>
      <c r="P333" s="105">
        <f t="shared" si="36"/>
        <v>15</v>
      </c>
      <c r="Q333" s="106"/>
      <c r="R333" s="105">
        <f t="shared" si="38"/>
        <v>15</v>
      </c>
      <c r="S333" s="112"/>
      <c r="T333" s="105">
        <v>0</v>
      </c>
      <c r="U333" s="112"/>
      <c r="V333" s="216"/>
      <c r="W333" s="217"/>
    </row>
    <row r="334" spans="1:23" ht="15" customHeight="1">
      <c r="A334" s="139" t="s">
        <v>149</v>
      </c>
      <c r="B334" s="52"/>
      <c r="C334" s="100">
        <v>164</v>
      </c>
      <c r="D334" s="100" t="s">
        <v>109</v>
      </c>
      <c r="E334" s="100" t="s">
        <v>101</v>
      </c>
      <c r="F334" s="102">
        <v>5230000</v>
      </c>
      <c r="G334" s="103"/>
      <c r="H334" s="101">
        <v>3526</v>
      </c>
      <c r="I334" s="104"/>
      <c r="J334" s="104"/>
      <c r="K334" s="105"/>
      <c r="L334" s="106"/>
      <c r="M334" s="107"/>
      <c r="N334" s="108">
        <f>N336</f>
        <v>-24</v>
      </c>
      <c r="O334" s="106">
        <f>O336</f>
        <v>282</v>
      </c>
      <c r="P334" s="105">
        <f t="shared" si="36"/>
        <v>-24</v>
      </c>
      <c r="Q334" s="106">
        <f t="shared" si="37"/>
        <v>282</v>
      </c>
      <c r="R334" s="105">
        <f t="shared" si="38"/>
        <v>3502</v>
      </c>
      <c r="S334" s="112">
        <f>I334+Q334</f>
        <v>282</v>
      </c>
      <c r="T334" s="105">
        <f>T336</f>
        <v>3471</v>
      </c>
      <c r="U334" s="112">
        <f>U336</f>
        <v>253</v>
      </c>
      <c r="V334" s="216">
        <f t="shared" si="34"/>
        <v>99.11479154768703</v>
      </c>
      <c r="W334" s="217">
        <f t="shared" si="41"/>
        <v>89.71631205673759</v>
      </c>
    </row>
    <row r="335" spans="1:23" ht="15.75" customHeight="1" hidden="1">
      <c r="A335" s="139" t="s">
        <v>44</v>
      </c>
      <c r="B335" s="52"/>
      <c r="C335" s="100">
        <v>164</v>
      </c>
      <c r="D335" s="100"/>
      <c r="E335" s="100"/>
      <c r="F335" s="102">
        <v>5221500</v>
      </c>
      <c r="G335" s="103"/>
      <c r="H335" s="101">
        <f>I335+K335</f>
        <v>0</v>
      </c>
      <c r="I335" s="104"/>
      <c r="J335" s="104"/>
      <c r="K335" s="105"/>
      <c r="L335" s="106"/>
      <c r="M335" s="107"/>
      <c r="N335" s="108"/>
      <c r="O335" s="106"/>
      <c r="P335" s="105">
        <f t="shared" si="36"/>
        <v>0</v>
      </c>
      <c r="Q335" s="106">
        <f t="shared" si="37"/>
        <v>0</v>
      </c>
      <c r="R335" s="105">
        <f t="shared" si="38"/>
        <v>0</v>
      </c>
      <c r="S335" s="112">
        <f>I335+Q335</f>
        <v>0</v>
      </c>
      <c r="T335" s="105"/>
      <c r="U335" s="112"/>
      <c r="V335" s="216" t="e">
        <f t="shared" si="34"/>
        <v>#DIV/0!</v>
      </c>
      <c r="W335" s="217" t="e">
        <f t="shared" si="41"/>
        <v>#DIV/0!</v>
      </c>
    </row>
    <row r="336" spans="1:23" ht="45.75" customHeight="1">
      <c r="A336" s="140" t="s">
        <v>34</v>
      </c>
      <c r="B336" s="52"/>
      <c r="C336" s="100">
        <v>164</v>
      </c>
      <c r="D336" s="100" t="s">
        <v>109</v>
      </c>
      <c r="E336" s="100" t="s">
        <v>101</v>
      </c>
      <c r="F336" s="102">
        <v>5230000</v>
      </c>
      <c r="G336" s="103" t="s">
        <v>43</v>
      </c>
      <c r="H336" s="101">
        <v>3526</v>
      </c>
      <c r="I336" s="104"/>
      <c r="J336" s="104"/>
      <c r="K336" s="105"/>
      <c r="L336" s="106"/>
      <c r="M336" s="107"/>
      <c r="N336" s="108">
        <v>-24</v>
      </c>
      <c r="O336" s="106">
        <v>282</v>
      </c>
      <c r="P336" s="105">
        <f t="shared" si="36"/>
        <v>-24</v>
      </c>
      <c r="Q336" s="106">
        <f t="shared" si="37"/>
        <v>282</v>
      </c>
      <c r="R336" s="105">
        <f t="shared" si="38"/>
        <v>3502</v>
      </c>
      <c r="S336" s="112">
        <f>I336+Q336</f>
        <v>282</v>
      </c>
      <c r="T336" s="105">
        <v>3471</v>
      </c>
      <c r="U336" s="112">
        <v>253</v>
      </c>
      <c r="V336" s="216">
        <f aca="true" t="shared" si="43" ref="V336:V399">T336/R336*100</f>
        <v>99.11479154768703</v>
      </c>
      <c r="W336" s="217">
        <f t="shared" si="41"/>
        <v>89.71631205673759</v>
      </c>
    </row>
    <row r="337" spans="1:23" ht="12" customHeight="1">
      <c r="A337" s="140"/>
      <c r="B337" s="52"/>
      <c r="C337" s="100"/>
      <c r="D337" s="100"/>
      <c r="E337" s="100"/>
      <c r="F337" s="102"/>
      <c r="G337" s="103"/>
      <c r="H337" s="101"/>
      <c r="I337" s="104"/>
      <c r="J337" s="104"/>
      <c r="K337" s="105"/>
      <c r="L337" s="106"/>
      <c r="M337" s="107"/>
      <c r="N337" s="108"/>
      <c r="O337" s="106"/>
      <c r="P337" s="105"/>
      <c r="Q337" s="106"/>
      <c r="R337" s="105"/>
      <c r="S337" s="112"/>
      <c r="T337" s="105"/>
      <c r="U337" s="112"/>
      <c r="V337" s="216"/>
      <c r="W337" s="217"/>
    </row>
    <row r="338" spans="1:23" ht="23.25" customHeight="1">
      <c r="A338" s="40" t="s">
        <v>28</v>
      </c>
      <c r="B338" s="52"/>
      <c r="C338" s="100" t="s">
        <v>259</v>
      </c>
      <c r="D338" s="100" t="s">
        <v>109</v>
      </c>
      <c r="E338" s="100" t="s">
        <v>103</v>
      </c>
      <c r="F338" s="102"/>
      <c r="G338" s="103"/>
      <c r="H338" s="101">
        <v>0</v>
      </c>
      <c r="I338" s="104"/>
      <c r="J338" s="104">
        <f>J339</f>
        <v>1657</v>
      </c>
      <c r="K338" s="105"/>
      <c r="L338" s="106"/>
      <c r="M338" s="107"/>
      <c r="N338" s="108">
        <f>N339</f>
        <v>257</v>
      </c>
      <c r="O338" s="106"/>
      <c r="P338" s="105">
        <f t="shared" si="36"/>
        <v>1914</v>
      </c>
      <c r="Q338" s="106">
        <f t="shared" si="37"/>
        <v>0</v>
      </c>
      <c r="R338" s="105">
        <f t="shared" si="38"/>
        <v>1914</v>
      </c>
      <c r="S338" s="112"/>
      <c r="T338" s="105">
        <f>T339</f>
        <v>1913</v>
      </c>
      <c r="U338" s="112"/>
      <c r="V338" s="216">
        <f t="shared" si="43"/>
        <v>99.94775339602926</v>
      </c>
      <c r="W338" s="217"/>
    </row>
    <row r="339" spans="1:23" ht="30" customHeight="1">
      <c r="A339" s="245" t="s">
        <v>52</v>
      </c>
      <c r="B339" s="246"/>
      <c r="C339" s="100" t="s">
        <v>259</v>
      </c>
      <c r="D339" s="100" t="s">
        <v>109</v>
      </c>
      <c r="E339" s="100" t="s">
        <v>103</v>
      </c>
      <c r="F339" s="100" t="s">
        <v>95</v>
      </c>
      <c r="G339" s="103"/>
      <c r="H339" s="101">
        <v>0</v>
      </c>
      <c r="I339" s="104"/>
      <c r="J339" s="104">
        <f>J340</f>
        <v>1657</v>
      </c>
      <c r="K339" s="105"/>
      <c r="L339" s="106"/>
      <c r="M339" s="107"/>
      <c r="N339" s="108">
        <f>N340</f>
        <v>257</v>
      </c>
      <c r="O339" s="106"/>
      <c r="P339" s="105">
        <f t="shared" si="36"/>
        <v>1914</v>
      </c>
      <c r="Q339" s="106">
        <f t="shared" si="37"/>
        <v>0</v>
      </c>
      <c r="R339" s="105">
        <f t="shared" si="38"/>
        <v>1914</v>
      </c>
      <c r="S339" s="112"/>
      <c r="T339" s="105">
        <f>T340</f>
        <v>1913</v>
      </c>
      <c r="U339" s="112"/>
      <c r="V339" s="216">
        <f t="shared" si="43"/>
        <v>99.94775339602926</v>
      </c>
      <c r="W339" s="217"/>
    </row>
    <row r="340" spans="1:23" ht="15.75" customHeight="1">
      <c r="A340" s="138" t="s">
        <v>53</v>
      </c>
      <c r="B340" s="148"/>
      <c r="C340" s="100" t="s">
        <v>259</v>
      </c>
      <c r="D340" s="100" t="s">
        <v>109</v>
      </c>
      <c r="E340" s="100" t="s">
        <v>103</v>
      </c>
      <c r="F340" s="100" t="s">
        <v>95</v>
      </c>
      <c r="G340" s="103" t="s">
        <v>36</v>
      </c>
      <c r="H340" s="101">
        <v>0</v>
      </c>
      <c r="I340" s="104"/>
      <c r="J340" s="104">
        <v>1657</v>
      </c>
      <c r="K340" s="105"/>
      <c r="L340" s="106"/>
      <c r="M340" s="107"/>
      <c r="N340" s="108">
        <v>257</v>
      </c>
      <c r="O340" s="106"/>
      <c r="P340" s="105">
        <f t="shared" si="36"/>
        <v>1914</v>
      </c>
      <c r="Q340" s="106">
        <f t="shared" si="37"/>
        <v>0</v>
      </c>
      <c r="R340" s="105">
        <f t="shared" si="38"/>
        <v>1914</v>
      </c>
      <c r="S340" s="112"/>
      <c r="T340" s="105">
        <v>1913</v>
      </c>
      <c r="U340" s="112"/>
      <c r="V340" s="216">
        <f t="shared" si="43"/>
        <v>99.94775339602926</v>
      </c>
      <c r="W340" s="217"/>
    </row>
    <row r="341" spans="1:23" ht="12" customHeight="1">
      <c r="A341" s="138"/>
      <c r="B341" s="149"/>
      <c r="C341" s="100"/>
      <c r="D341" s="100"/>
      <c r="E341" s="100"/>
      <c r="F341" s="102"/>
      <c r="G341" s="103"/>
      <c r="H341" s="101"/>
      <c r="I341" s="104"/>
      <c r="J341" s="104"/>
      <c r="K341" s="105"/>
      <c r="L341" s="106"/>
      <c r="M341" s="107"/>
      <c r="N341" s="108"/>
      <c r="O341" s="106"/>
      <c r="P341" s="105"/>
      <c r="Q341" s="106"/>
      <c r="R341" s="105"/>
      <c r="S341" s="112"/>
      <c r="T341" s="105"/>
      <c r="U341" s="112"/>
      <c r="V341" s="216"/>
      <c r="W341" s="217"/>
    </row>
    <row r="342" spans="1:23" ht="24.75" customHeight="1">
      <c r="A342" s="175" t="s">
        <v>194</v>
      </c>
      <c r="B342" s="52"/>
      <c r="C342" s="97" t="s">
        <v>178</v>
      </c>
      <c r="D342" s="100"/>
      <c r="E342" s="100"/>
      <c r="F342" s="102"/>
      <c r="G342" s="103"/>
      <c r="H342" s="98">
        <f>H353+H358+H363+H383</f>
        <v>597571</v>
      </c>
      <c r="I342" s="98">
        <f>I353+I358+I363+I383</f>
        <v>110480</v>
      </c>
      <c r="J342" s="113">
        <f>J348+J353+J358+J363+J383</f>
        <v>101430</v>
      </c>
      <c r="K342" s="99">
        <f>K348+K353+K358+K363+K383</f>
        <v>0</v>
      </c>
      <c r="L342" s="179">
        <f>L348+L353+L358+L363+L383</f>
        <v>0</v>
      </c>
      <c r="M342" s="113">
        <f>M348+M353+M358+M363+M383</f>
        <v>489</v>
      </c>
      <c r="N342" s="99">
        <f>N343+N348+N353+N358+N363+N383</f>
        <v>47521</v>
      </c>
      <c r="O342" s="99">
        <f>O343+O348+O353+O358+O363+O383</f>
        <v>44528</v>
      </c>
      <c r="P342" s="99">
        <f t="shared" si="36"/>
        <v>149440</v>
      </c>
      <c r="Q342" s="115">
        <f t="shared" si="37"/>
        <v>44528</v>
      </c>
      <c r="R342" s="99">
        <f>R343+R348+R353+R358+R363+R383</f>
        <v>754825</v>
      </c>
      <c r="S342" s="179">
        <f>S358+S363+S383</f>
        <v>159751</v>
      </c>
      <c r="T342" s="99">
        <f>T343+T348+T353+T358+T363+T383</f>
        <v>745864</v>
      </c>
      <c r="U342" s="179">
        <f>U358+U363+U383</f>
        <v>151625</v>
      </c>
      <c r="V342" s="214">
        <f t="shared" si="43"/>
        <v>98.81283741264532</v>
      </c>
      <c r="W342" s="215">
        <f t="shared" si="41"/>
        <v>94.91333387584429</v>
      </c>
    </row>
    <row r="343" spans="1:23" ht="13.5" customHeight="1">
      <c r="A343" s="247" t="s">
        <v>9</v>
      </c>
      <c r="B343" s="248"/>
      <c r="C343" s="97" t="s">
        <v>178</v>
      </c>
      <c r="D343" s="97" t="s">
        <v>100</v>
      </c>
      <c r="E343" s="97"/>
      <c r="F343" s="109"/>
      <c r="G343" s="110"/>
      <c r="H343" s="98"/>
      <c r="I343" s="98"/>
      <c r="J343" s="113"/>
      <c r="K343" s="99"/>
      <c r="L343" s="179"/>
      <c r="M343" s="113"/>
      <c r="N343" s="99">
        <f>N344</f>
        <v>140</v>
      </c>
      <c r="O343" s="179"/>
      <c r="P343" s="99">
        <f t="shared" si="36"/>
        <v>140</v>
      </c>
      <c r="Q343" s="115"/>
      <c r="R343" s="99">
        <f t="shared" si="38"/>
        <v>140</v>
      </c>
      <c r="S343" s="179"/>
      <c r="T343" s="99">
        <f>T344</f>
        <v>140</v>
      </c>
      <c r="U343" s="179"/>
      <c r="V343" s="214">
        <f t="shared" si="43"/>
        <v>100</v>
      </c>
      <c r="W343" s="215"/>
    </row>
    <row r="344" spans="1:23" ht="24" customHeight="1">
      <c r="A344" s="40" t="s">
        <v>16</v>
      </c>
      <c r="B344" s="64"/>
      <c r="C344" s="100" t="s">
        <v>178</v>
      </c>
      <c r="D344" s="100" t="s">
        <v>100</v>
      </c>
      <c r="E344" s="100" t="s">
        <v>108</v>
      </c>
      <c r="F344" s="102"/>
      <c r="G344" s="103"/>
      <c r="H344" s="101"/>
      <c r="I344" s="101"/>
      <c r="J344" s="104"/>
      <c r="K344" s="105"/>
      <c r="L344" s="112"/>
      <c r="M344" s="104"/>
      <c r="N344" s="105">
        <f>N345</f>
        <v>140</v>
      </c>
      <c r="O344" s="112"/>
      <c r="P344" s="105">
        <f t="shared" si="36"/>
        <v>140</v>
      </c>
      <c r="Q344" s="106"/>
      <c r="R344" s="105">
        <f t="shared" si="38"/>
        <v>140</v>
      </c>
      <c r="S344" s="112"/>
      <c r="T344" s="105">
        <f>T345</f>
        <v>140</v>
      </c>
      <c r="U344" s="112"/>
      <c r="V344" s="216">
        <f t="shared" si="43"/>
        <v>100</v>
      </c>
      <c r="W344" s="217"/>
    </row>
    <row r="345" spans="1:23" ht="30" customHeight="1">
      <c r="A345" s="245" t="s">
        <v>52</v>
      </c>
      <c r="B345" s="246"/>
      <c r="C345" s="100" t="s">
        <v>178</v>
      </c>
      <c r="D345" s="100" t="s">
        <v>100</v>
      </c>
      <c r="E345" s="100" t="s">
        <v>108</v>
      </c>
      <c r="F345" s="100" t="s">
        <v>95</v>
      </c>
      <c r="G345" s="103"/>
      <c r="H345" s="101"/>
      <c r="I345" s="101"/>
      <c r="J345" s="104"/>
      <c r="K345" s="105"/>
      <c r="L345" s="112"/>
      <c r="M345" s="104"/>
      <c r="N345" s="105">
        <f>N346</f>
        <v>140</v>
      </c>
      <c r="O345" s="112"/>
      <c r="P345" s="105">
        <f t="shared" si="36"/>
        <v>140</v>
      </c>
      <c r="Q345" s="106"/>
      <c r="R345" s="105">
        <f t="shared" si="38"/>
        <v>140</v>
      </c>
      <c r="S345" s="112"/>
      <c r="T345" s="105">
        <f>T346</f>
        <v>140</v>
      </c>
      <c r="U345" s="112"/>
      <c r="V345" s="216">
        <f t="shared" si="43"/>
        <v>100</v>
      </c>
      <c r="W345" s="217"/>
    </row>
    <row r="346" spans="1:23" ht="15.75" customHeight="1">
      <c r="A346" s="138" t="s">
        <v>53</v>
      </c>
      <c r="B346" s="148"/>
      <c r="C346" s="100" t="s">
        <v>178</v>
      </c>
      <c r="D346" s="100" t="s">
        <v>100</v>
      </c>
      <c r="E346" s="100" t="s">
        <v>108</v>
      </c>
      <c r="F346" s="100" t="s">
        <v>95</v>
      </c>
      <c r="G346" s="103" t="s">
        <v>36</v>
      </c>
      <c r="H346" s="101"/>
      <c r="I346" s="101"/>
      <c r="J346" s="104"/>
      <c r="K346" s="105"/>
      <c r="L346" s="112"/>
      <c r="M346" s="104"/>
      <c r="N346" s="105">
        <v>140</v>
      </c>
      <c r="O346" s="112"/>
      <c r="P346" s="105">
        <f t="shared" si="36"/>
        <v>140</v>
      </c>
      <c r="Q346" s="106"/>
      <c r="R346" s="105">
        <f t="shared" si="38"/>
        <v>140</v>
      </c>
      <c r="S346" s="112"/>
      <c r="T346" s="105">
        <v>140</v>
      </c>
      <c r="U346" s="112"/>
      <c r="V346" s="216">
        <f t="shared" si="43"/>
        <v>100</v>
      </c>
      <c r="W346" s="217"/>
    </row>
    <row r="347" spans="1:23" ht="12" customHeight="1">
      <c r="A347" s="138"/>
      <c r="B347" s="148"/>
      <c r="C347" s="100"/>
      <c r="D347" s="100"/>
      <c r="E347" s="100"/>
      <c r="F347" s="102"/>
      <c r="G347" s="103"/>
      <c r="H347" s="101"/>
      <c r="I347" s="101"/>
      <c r="J347" s="104"/>
      <c r="K347" s="105"/>
      <c r="L347" s="112"/>
      <c r="M347" s="104"/>
      <c r="N347" s="105"/>
      <c r="O347" s="112"/>
      <c r="P347" s="105"/>
      <c r="Q347" s="106"/>
      <c r="R347" s="105"/>
      <c r="S347" s="112"/>
      <c r="T347" s="105"/>
      <c r="U347" s="112"/>
      <c r="V347" s="216"/>
      <c r="W347" s="217"/>
    </row>
    <row r="348" spans="1:23" ht="24" customHeight="1">
      <c r="A348" s="42" t="s">
        <v>1</v>
      </c>
      <c r="B348" s="52"/>
      <c r="C348" s="97" t="s">
        <v>178</v>
      </c>
      <c r="D348" s="97" t="s">
        <v>112</v>
      </c>
      <c r="E348" s="97"/>
      <c r="F348" s="109"/>
      <c r="G348" s="110"/>
      <c r="H348" s="98">
        <v>0</v>
      </c>
      <c r="I348" s="98"/>
      <c r="J348" s="113">
        <f>J349</f>
        <v>40486</v>
      </c>
      <c r="K348" s="99"/>
      <c r="L348" s="115"/>
      <c r="M348" s="178"/>
      <c r="N348" s="114"/>
      <c r="O348" s="115"/>
      <c r="P348" s="99">
        <f t="shared" si="36"/>
        <v>40486</v>
      </c>
      <c r="Q348" s="115">
        <f t="shared" si="37"/>
        <v>0</v>
      </c>
      <c r="R348" s="99">
        <f>R349</f>
        <v>40282</v>
      </c>
      <c r="S348" s="179"/>
      <c r="T348" s="99">
        <f>T349</f>
        <v>40282</v>
      </c>
      <c r="U348" s="179"/>
      <c r="V348" s="214">
        <f t="shared" si="43"/>
        <v>100</v>
      </c>
      <c r="W348" s="215"/>
    </row>
    <row r="349" spans="1:23" ht="24" customHeight="1">
      <c r="A349" s="40" t="s">
        <v>22</v>
      </c>
      <c r="B349" s="52"/>
      <c r="C349" s="100" t="s">
        <v>178</v>
      </c>
      <c r="D349" s="100" t="s">
        <v>112</v>
      </c>
      <c r="E349" s="100" t="s">
        <v>103</v>
      </c>
      <c r="F349" s="102"/>
      <c r="G349" s="103"/>
      <c r="H349" s="101">
        <v>0</v>
      </c>
      <c r="I349" s="101"/>
      <c r="J349" s="104">
        <f>J350</f>
        <v>40486</v>
      </c>
      <c r="K349" s="105"/>
      <c r="L349" s="106"/>
      <c r="M349" s="107"/>
      <c r="N349" s="108"/>
      <c r="O349" s="106"/>
      <c r="P349" s="105">
        <f t="shared" si="36"/>
        <v>40486</v>
      </c>
      <c r="Q349" s="106">
        <f t="shared" si="37"/>
        <v>0</v>
      </c>
      <c r="R349" s="105">
        <f>R350</f>
        <v>40282</v>
      </c>
      <c r="S349" s="112"/>
      <c r="T349" s="105">
        <f>T350</f>
        <v>40282</v>
      </c>
      <c r="U349" s="112"/>
      <c r="V349" s="216">
        <f t="shared" si="43"/>
        <v>100</v>
      </c>
      <c r="W349" s="217"/>
    </row>
    <row r="350" spans="1:23" ht="30.75" customHeight="1">
      <c r="A350" s="139" t="s">
        <v>255</v>
      </c>
      <c r="B350" s="52"/>
      <c r="C350" s="100" t="s">
        <v>178</v>
      </c>
      <c r="D350" s="100" t="s">
        <v>112</v>
      </c>
      <c r="E350" s="100" t="s">
        <v>103</v>
      </c>
      <c r="F350" s="102">
        <v>5150000</v>
      </c>
      <c r="G350" s="103"/>
      <c r="H350" s="101">
        <v>0</v>
      </c>
      <c r="I350" s="101"/>
      <c r="J350" s="104">
        <f>J351</f>
        <v>40486</v>
      </c>
      <c r="K350" s="105"/>
      <c r="L350" s="106"/>
      <c r="M350" s="107"/>
      <c r="N350" s="108"/>
      <c r="O350" s="106"/>
      <c r="P350" s="105">
        <f t="shared" si="36"/>
        <v>40486</v>
      </c>
      <c r="Q350" s="106">
        <f t="shared" si="37"/>
        <v>0</v>
      </c>
      <c r="R350" s="105">
        <f>R351</f>
        <v>40282</v>
      </c>
      <c r="S350" s="112"/>
      <c r="T350" s="105">
        <f>T351</f>
        <v>40282</v>
      </c>
      <c r="U350" s="112"/>
      <c r="V350" s="216">
        <f t="shared" si="43"/>
        <v>100</v>
      </c>
      <c r="W350" s="217"/>
    </row>
    <row r="351" spans="1:23" ht="15" customHeight="1">
      <c r="A351" s="140" t="s">
        <v>183</v>
      </c>
      <c r="B351" s="52"/>
      <c r="C351" s="100" t="s">
        <v>178</v>
      </c>
      <c r="D351" s="100" t="s">
        <v>112</v>
      </c>
      <c r="E351" s="100" t="s">
        <v>103</v>
      </c>
      <c r="F351" s="102">
        <v>5150000</v>
      </c>
      <c r="G351" s="103" t="s">
        <v>113</v>
      </c>
      <c r="H351" s="101">
        <v>0</v>
      </c>
      <c r="I351" s="101"/>
      <c r="J351" s="104">
        <v>40486</v>
      </c>
      <c r="K351" s="105"/>
      <c r="L351" s="106"/>
      <c r="M351" s="107"/>
      <c r="N351" s="108"/>
      <c r="O351" s="106"/>
      <c r="P351" s="105">
        <f t="shared" si="36"/>
        <v>40486</v>
      </c>
      <c r="Q351" s="106">
        <f t="shared" si="37"/>
        <v>0</v>
      </c>
      <c r="R351" s="105">
        <v>40282</v>
      </c>
      <c r="S351" s="112"/>
      <c r="T351" s="105">
        <v>40282</v>
      </c>
      <c r="U351" s="112"/>
      <c r="V351" s="216">
        <f t="shared" si="43"/>
        <v>100</v>
      </c>
      <c r="W351" s="217"/>
    </row>
    <row r="352" spans="1:23" ht="12" customHeight="1">
      <c r="A352" s="140"/>
      <c r="B352" s="52"/>
      <c r="C352" s="97"/>
      <c r="D352" s="100"/>
      <c r="E352" s="100"/>
      <c r="F352" s="102"/>
      <c r="G352" s="103"/>
      <c r="H352" s="98"/>
      <c r="I352" s="98"/>
      <c r="J352" s="113"/>
      <c r="K352" s="99"/>
      <c r="L352" s="106"/>
      <c r="M352" s="107"/>
      <c r="N352" s="108"/>
      <c r="O352" s="106"/>
      <c r="P352" s="105"/>
      <c r="Q352" s="106"/>
      <c r="R352" s="105"/>
      <c r="S352" s="112"/>
      <c r="T352" s="105"/>
      <c r="U352" s="112"/>
      <c r="V352" s="216"/>
      <c r="W352" s="217"/>
    </row>
    <row r="353" spans="1:23" ht="13.5" customHeight="1">
      <c r="A353" s="42" t="s">
        <v>156</v>
      </c>
      <c r="B353" s="52"/>
      <c r="C353" s="97" t="s">
        <v>178</v>
      </c>
      <c r="D353" s="97" t="s">
        <v>104</v>
      </c>
      <c r="E353" s="97"/>
      <c r="F353" s="109"/>
      <c r="G353" s="110"/>
      <c r="H353" s="98">
        <f>H354</f>
        <v>60</v>
      </c>
      <c r="I353" s="113"/>
      <c r="J353" s="113"/>
      <c r="K353" s="116"/>
      <c r="L353" s="106"/>
      <c r="M353" s="107"/>
      <c r="N353" s="108"/>
      <c r="O353" s="106"/>
      <c r="P353" s="99">
        <f t="shared" si="36"/>
        <v>0</v>
      </c>
      <c r="Q353" s="115">
        <f t="shared" si="37"/>
        <v>0</v>
      </c>
      <c r="R353" s="99">
        <f t="shared" si="38"/>
        <v>60</v>
      </c>
      <c r="S353" s="179"/>
      <c r="T353" s="99">
        <f>T354</f>
        <v>46</v>
      </c>
      <c r="U353" s="179"/>
      <c r="V353" s="214">
        <f t="shared" si="43"/>
        <v>76.66666666666667</v>
      </c>
      <c r="W353" s="215"/>
    </row>
    <row r="354" spans="1:23" ht="24.75" customHeight="1">
      <c r="A354" s="40" t="s">
        <v>157</v>
      </c>
      <c r="B354" s="52"/>
      <c r="C354" s="100" t="s">
        <v>178</v>
      </c>
      <c r="D354" s="100" t="s">
        <v>104</v>
      </c>
      <c r="E354" s="100" t="s">
        <v>103</v>
      </c>
      <c r="F354" s="102"/>
      <c r="G354" s="103"/>
      <c r="H354" s="101">
        <f>H355</f>
        <v>60</v>
      </c>
      <c r="I354" s="104"/>
      <c r="J354" s="113"/>
      <c r="K354" s="116"/>
      <c r="L354" s="106"/>
      <c r="M354" s="107"/>
      <c r="N354" s="108"/>
      <c r="O354" s="106"/>
      <c r="P354" s="105">
        <f t="shared" si="36"/>
        <v>0</v>
      </c>
      <c r="Q354" s="106">
        <f t="shared" si="37"/>
        <v>0</v>
      </c>
      <c r="R354" s="105">
        <f t="shared" si="38"/>
        <v>60</v>
      </c>
      <c r="S354" s="112"/>
      <c r="T354" s="105">
        <f>T355</f>
        <v>46</v>
      </c>
      <c r="U354" s="112"/>
      <c r="V354" s="216">
        <f t="shared" si="43"/>
        <v>76.66666666666667</v>
      </c>
      <c r="W354" s="217"/>
    </row>
    <row r="355" spans="1:23" ht="15.75" customHeight="1">
      <c r="A355" s="139" t="s">
        <v>149</v>
      </c>
      <c r="B355" s="52"/>
      <c r="C355" s="100" t="s">
        <v>178</v>
      </c>
      <c r="D355" s="100" t="s">
        <v>104</v>
      </c>
      <c r="E355" s="100" t="s">
        <v>103</v>
      </c>
      <c r="F355" s="102">
        <v>5230000</v>
      </c>
      <c r="G355" s="103"/>
      <c r="H355" s="101">
        <f>H356</f>
        <v>60</v>
      </c>
      <c r="I355" s="104"/>
      <c r="J355" s="113"/>
      <c r="K355" s="116"/>
      <c r="L355" s="106"/>
      <c r="M355" s="107"/>
      <c r="N355" s="108"/>
      <c r="O355" s="106"/>
      <c r="P355" s="105">
        <f t="shared" si="36"/>
        <v>0</v>
      </c>
      <c r="Q355" s="106">
        <f t="shared" si="37"/>
        <v>0</v>
      </c>
      <c r="R355" s="105">
        <f t="shared" si="38"/>
        <v>60</v>
      </c>
      <c r="S355" s="112"/>
      <c r="T355" s="105">
        <f>T356</f>
        <v>46</v>
      </c>
      <c r="U355" s="112"/>
      <c r="V355" s="216">
        <f t="shared" si="43"/>
        <v>76.66666666666667</v>
      </c>
      <c r="W355" s="217"/>
    </row>
    <row r="356" spans="1:23" ht="15.75" customHeight="1">
      <c r="A356" s="140" t="s">
        <v>158</v>
      </c>
      <c r="B356" s="52"/>
      <c r="C356" s="100" t="s">
        <v>178</v>
      </c>
      <c r="D356" s="100" t="s">
        <v>104</v>
      </c>
      <c r="E356" s="100" t="s">
        <v>103</v>
      </c>
      <c r="F356" s="102">
        <v>5230000</v>
      </c>
      <c r="G356" s="103" t="s">
        <v>159</v>
      </c>
      <c r="H356" s="101">
        <v>60</v>
      </c>
      <c r="I356" s="104"/>
      <c r="J356" s="113"/>
      <c r="K356" s="116"/>
      <c r="L356" s="106"/>
      <c r="M356" s="107"/>
      <c r="N356" s="108"/>
      <c r="O356" s="106"/>
      <c r="P356" s="105">
        <f t="shared" si="36"/>
        <v>0</v>
      </c>
      <c r="Q356" s="106">
        <f t="shared" si="37"/>
        <v>0</v>
      </c>
      <c r="R356" s="105">
        <f t="shared" si="38"/>
        <v>60</v>
      </c>
      <c r="S356" s="112"/>
      <c r="T356" s="105">
        <v>46</v>
      </c>
      <c r="U356" s="112"/>
      <c r="V356" s="216">
        <f t="shared" si="43"/>
        <v>76.66666666666667</v>
      </c>
      <c r="W356" s="217"/>
    </row>
    <row r="357" spans="1:23" ht="12" customHeight="1">
      <c r="A357" s="141"/>
      <c r="B357" s="52"/>
      <c r="C357" s="97"/>
      <c r="D357" s="97"/>
      <c r="E357" s="97"/>
      <c r="F357" s="109"/>
      <c r="G357" s="110"/>
      <c r="H357" s="98"/>
      <c r="I357" s="113"/>
      <c r="J357" s="113"/>
      <c r="K357" s="116"/>
      <c r="L357" s="106"/>
      <c r="M357" s="107"/>
      <c r="N357" s="108"/>
      <c r="O357" s="106"/>
      <c r="P357" s="105"/>
      <c r="Q357" s="106"/>
      <c r="R357" s="105"/>
      <c r="S357" s="112"/>
      <c r="T357" s="105"/>
      <c r="U357" s="112"/>
      <c r="V357" s="216"/>
      <c r="W357" s="217"/>
    </row>
    <row r="358" spans="1:24" ht="14.25" customHeight="1">
      <c r="A358" s="42" t="s">
        <v>2</v>
      </c>
      <c r="B358" s="52"/>
      <c r="C358" s="97" t="s">
        <v>178</v>
      </c>
      <c r="D358" s="97" t="s">
        <v>105</v>
      </c>
      <c r="E358" s="97"/>
      <c r="F358" s="109"/>
      <c r="G358" s="110"/>
      <c r="H358" s="98">
        <v>300</v>
      </c>
      <c r="I358" s="113"/>
      <c r="J358" s="113">
        <f>J359</f>
        <v>99</v>
      </c>
      <c r="K358" s="116"/>
      <c r="L358" s="106"/>
      <c r="M358" s="107"/>
      <c r="N358" s="114">
        <f aca="true" t="shared" si="44" ref="N358:O360">N359</f>
        <v>364</v>
      </c>
      <c r="O358" s="115">
        <f t="shared" si="44"/>
        <v>71</v>
      </c>
      <c r="P358" s="99">
        <f t="shared" si="36"/>
        <v>463</v>
      </c>
      <c r="Q358" s="115">
        <f t="shared" si="37"/>
        <v>71</v>
      </c>
      <c r="R358" s="99">
        <f aca="true" t="shared" si="45" ref="R358:S360">R359</f>
        <v>791</v>
      </c>
      <c r="S358" s="179">
        <f t="shared" si="45"/>
        <v>100</v>
      </c>
      <c r="T358" s="99">
        <f aca="true" t="shared" si="46" ref="T358:U360">T359</f>
        <v>790</v>
      </c>
      <c r="U358" s="179">
        <f t="shared" si="46"/>
        <v>99</v>
      </c>
      <c r="V358" s="214">
        <f t="shared" si="43"/>
        <v>99.87357774968395</v>
      </c>
      <c r="W358" s="215">
        <f t="shared" si="41"/>
        <v>99</v>
      </c>
      <c r="X358" s="169"/>
    </row>
    <row r="359" spans="1:23" ht="24.75" customHeight="1">
      <c r="A359" s="40" t="s">
        <v>23</v>
      </c>
      <c r="B359" s="52"/>
      <c r="C359" s="100" t="s">
        <v>178</v>
      </c>
      <c r="D359" s="100" t="s">
        <v>105</v>
      </c>
      <c r="E359" s="100" t="s">
        <v>105</v>
      </c>
      <c r="F359" s="102"/>
      <c r="G359" s="103"/>
      <c r="H359" s="101">
        <v>300</v>
      </c>
      <c r="I359" s="104"/>
      <c r="J359" s="104">
        <f>J360</f>
        <v>99</v>
      </c>
      <c r="K359" s="117"/>
      <c r="L359" s="106"/>
      <c r="M359" s="107"/>
      <c r="N359" s="108">
        <f t="shared" si="44"/>
        <v>364</v>
      </c>
      <c r="O359" s="106">
        <f t="shared" si="44"/>
        <v>71</v>
      </c>
      <c r="P359" s="105">
        <f t="shared" si="36"/>
        <v>463</v>
      </c>
      <c r="Q359" s="106">
        <f t="shared" si="37"/>
        <v>71</v>
      </c>
      <c r="R359" s="105">
        <f t="shared" si="45"/>
        <v>791</v>
      </c>
      <c r="S359" s="112">
        <f t="shared" si="45"/>
        <v>100</v>
      </c>
      <c r="T359" s="105">
        <f t="shared" si="46"/>
        <v>790</v>
      </c>
      <c r="U359" s="112">
        <f t="shared" si="46"/>
        <v>99</v>
      </c>
      <c r="V359" s="216">
        <f t="shared" si="43"/>
        <v>99.87357774968395</v>
      </c>
      <c r="W359" s="217">
        <f t="shared" si="41"/>
        <v>99</v>
      </c>
    </row>
    <row r="360" spans="1:23" ht="45.75" customHeight="1">
      <c r="A360" s="137" t="s">
        <v>173</v>
      </c>
      <c r="B360" s="52"/>
      <c r="C360" s="100" t="s">
        <v>178</v>
      </c>
      <c r="D360" s="100" t="s">
        <v>105</v>
      </c>
      <c r="E360" s="100" t="s">
        <v>105</v>
      </c>
      <c r="F360" s="102">
        <v>4320000</v>
      </c>
      <c r="G360" s="103"/>
      <c r="H360" s="101">
        <v>300</v>
      </c>
      <c r="I360" s="104"/>
      <c r="J360" s="104">
        <f>J361</f>
        <v>99</v>
      </c>
      <c r="K360" s="117"/>
      <c r="L360" s="106"/>
      <c r="M360" s="107"/>
      <c r="N360" s="108">
        <f t="shared" si="44"/>
        <v>364</v>
      </c>
      <c r="O360" s="106">
        <f t="shared" si="44"/>
        <v>71</v>
      </c>
      <c r="P360" s="105">
        <f t="shared" si="36"/>
        <v>463</v>
      </c>
      <c r="Q360" s="106">
        <f t="shared" si="37"/>
        <v>71</v>
      </c>
      <c r="R360" s="105">
        <f t="shared" si="45"/>
        <v>791</v>
      </c>
      <c r="S360" s="112">
        <f t="shared" si="45"/>
        <v>100</v>
      </c>
      <c r="T360" s="105">
        <f t="shared" si="46"/>
        <v>790</v>
      </c>
      <c r="U360" s="112">
        <f t="shared" si="46"/>
        <v>99</v>
      </c>
      <c r="V360" s="216">
        <f t="shared" si="43"/>
        <v>99.87357774968395</v>
      </c>
      <c r="W360" s="217">
        <f t="shared" si="41"/>
        <v>99</v>
      </c>
    </row>
    <row r="361" spans="1:23" ht="15.75" customHeight="1">
      <c r="A361" s="138" t="s">
        <v>50</v>
      </c>
      <c r="B361" s="52"/>
      <c r="C361" s="100" t="s">
        <v>178</v>
      </c>
      <c r="D361" s="100" t="s">
        <v>105</v>
      </c>
      <c r="E361" s="100" t="s">
        <v>105</v>
      </c>
      <c r="F361" s="102">
        <v>4320000</v>
      </c>
      <c r="G361" s="103" t="s">
        <v>51</v>
      </c>
      <c r="H361" s="101">
        <v>300</v>
      </c>
      <c r="I361" s="104"/>
      <c r="J361" s="104">
        <v>99</v>
      </c>
      <c r="K361" s="117"/>
      <c r="L361" s="106"/>
      <c r="M361" s="107"/>
      <c r="N361" s="108">
        <v>364</v>
      </c>
      <c r="O361" s="106">
        <v>71</v>
      </c>
      <c r="P361" s="105">
        <f t="shared" si="36"/>
        <v>463</v>
      </c>
      <c r="Q361" s="106">
        <f t="shared" si="37"/>
        <v>71</v>
      </c>
      <c r="R361" s="105">
        <v>791</v>
      </c>
      <c r="S361" s="112">
        <v>100</v>
      </c>
      <c r="T361" s="105">
        <v>790</v>
      </c>
      <c r="U361" s="112">
        <v>99</v>
      </c>
      <c r="V361" s="216">
        <f t="shared" si="43"/>
        <v>99.87357774968395</v>
      </c>
      <c r="W361" s="217">
        <f t="shared" si="41"/>
        <v>99</v>
      </c>
    </row>
    <row r="362" spans="1:23" ht="12" customHeight="1">
      <c r="A362" s="145"/>
      <c r="B362" s="52"/>
      <c r="C362" s="97"/>
      <c r="D362" s="97"/>
      <c r="E362" s="97"/>
      <c r="F362" s="109"/>
      <c r="G362" s="110"/>
      <c r="H362" s="98"/>
      <c r="I362" s="113"/>
      <c r="J362" s="113"/>
      <c r="K362" s="116"/>
      <c r="L362" s="106"/>
      <c r="M362" s="107"/>
      <c r="N362" s="108"/>
      <c r="O362" s="106"/>
      <c r="P362" s="105"/>
      <c r="Q362" s="106"/>
      <c r="R362" s="105"/>
      <c r="S362" s="112"/>
      <c r="T362" s="105"/>
      <c r="U362" s="112"/>
      <c r="V362" s="216"/>
      <c r="W362" s="217"/>
    </row>
    <row r="363" spans="1:23" ht="15" customHeight="1">
      <c r="A363" s="65" t="s">
        <v>26</v>
      </c>
      <c r="B363" s="59"/>
      <c r="C363" s="97" t="s">
        <v>178</v>
      </c>
      <c r="D363" s="97" t="s">
        <v>109</v>
      </c>
      <c r="E363" s="97"/>
      <c r="F363" s="109"/>
      <c r="G363" s="110"/>
      <c r="H363" s="98">
        <f>H365+H367+H369+H371+H373+H375+H379</f>
        <v>543489</v>
      </c>
      <c r="I363" s="113">
        <v>109304</v>
      </c>
      <c r="J363" s="113">
        <f>J364+J379</f>
        <v>9950</v>
      </c>
      <c r="K363" s="116"/>
      <c r="L363" s="106"/>
      <c r="M363" s="178">
        <f>M364</f>
        <v>118</v>
      </c>
      <c r="N363" s="114">
        <f>N364+N379</f>
        <v>43418</v>
      </c>
      <c r="O363" s="114">
        <f>O364+O379</f>
        <v>42792</v>
      </c>
      <c r="P363" s="99">
        <f aca="true" t="shared" si="47" ref="P363:P430">J363+K363+M363+N363</f>
        <v>53486</v>
      </c>
      <c r="Q363" s="115">
        <f aca="true" t="shared" si="48" ref="Q363:Q430">L363+O363</f>
        <v>42792</v>
      </c>
      <c r="R363" s="99">
        <f>R364+R379</f>
        <v>604260</v>
      </c>
      <c r="S363" s="179">
        <f>S364+S379</f>
        <v>156171</v>
      </c>
      <c r="T363" s="99">
        <f>T364+T379</f>
        <v>595540</v>
      </c>
      <c r="U363" s="179">
        <f>U364+U379</f>
        <v>148167</v>
      </c>
      <c r="V363" s="214">
        <f t="shared" si="43"/>
        <v>98.55691258729686</v>
      </c>
      <c r="W363" s="215">
        <f t="shared" si="41"/>
        <v>94.8748487235146</v>
      </c>
    </row>
    <row r="364" spans="1:23" ht="15" customHeight="1">
      <c r="A364" s="66" t="s">
        <v>3</v>
      </c>
      <c r="B364" s="59"/>
      <c r="C364" s="100" t="s">
        <v>178</v>
      </c>
      <c r="D364" s="100" t="s">
        <v>109</v>
      </c>
      <c r="E364" s="100" t="s">
        <v>100</v>
      </c>
      <c r="F364" s="102"/>
      <c r="G364" s="103"/>
      <c r="H364" s="101">
        <f>H365+H367+H369+H371+H373+H375</f>
        <v>508804</v>
      </c>
      <c r="I364" s="101">
        <f>I365+I367+I369+I371+I373+I375</f>
        <v>109304</v>
      </c>
      <c r="J364" s="101">
        <f>J365+J367+J369+J371+J373+J375</f>
        <v>8250</v>
      </c>
      <c r="K364" s="117"/>
      <c r="L364" s="106"/>
      <c r="M364" s="107">
        <f>M367</f>
        <v>118</v>
      </c>
      <c r="N364" s="108">
        <f>N365+N367+N369+N371+N373</f>
        <v>43790</v>
      </c>
      <c r="O364" s="108">
        <f>O365+O367+O369+O371+O373</f>
        <v>42790</v>
      </c>
      <c r="P364" s="105">
        <f t="shared" si="47"/>
        <v>52158</v>
      </c>
      <c r="Q364" s="106">
        <f t="shared" si="48"/>
        <v>42790</v>
      </c>
      <c r="R364" s="105">
        <f>R365+R367+R369+R371+R373+R375</f>
        <v>568247</v>
      </c>
      <c r="S364" s="112">
        <f>S365+S367+S369+S371+S373</f>
        <v>156169</v>
      </c>
      <c r="T364" s="105">
        <f>T365+T367+T369+T371+T373+T375</f>
        <v>560033</v>
      </c>
      <c r="U364" s="112">
        <f>U365+U367+U369+U371+U373</f>
        <v>148165</v>
      </c>
      <c r="V364" s="216">
        <f t="shared" si="43"/>
        <v>98.55450182755034</v>
      </c>
      <c r="W364" s="217">
        <f t="shared" si="41"/>
        <v>94.87478308755259</v>
      </c>
    </row>
    <row r="365" spans="1:23" ht="30.75" customHeight="1">
      <c r="A365" s="142" t="s">
        <v>210</v>
      </c>
      <c r="B365" s="59"/>
      <c r="C365" s="100" t="s">
        <v>178</v>
      </c>
      <c r="D365" s="100" t="s">
        <v>109</v>
      </c>
      <c r="E365" s="100" t="s">
        <v>100</v>
      </c>
      <c r="F365" s="102">
        <v>4700000</v>
      </c>
      <c r="G365" s="103"/>
      <c r="H365" s="101">
        <f>H366</f>
        <v>181680</v>
      </c>
      <c r="I365" s="101">
        <v>42434</v>
      </c>
      <c r="J365" s="101">
        <f>J366</f>
        <v>513</v>
      </c>
      <c r="K365" s="117"/>
      <c r="L365" s="106"/>
      <c r="M365" s="107"/>
      <c r="N365" s="108">
        <f>N366</f>
        <v>27681</v>
      </c>
      <c r="O365" s="106">
        <f>O366</f>
        <v>29697</v>
      </c>
      <c r="P365" s="105">
        <f t="shared" si="47"/>
        <v>28194</v>
      </c>
      <c r="Q365" s="106">
        <f t="shared" si="48"/>
        <v>29697</v>
      </c>
      <c r="R365" s="105">
        <f>R366</f>
        <v>212183</v>
      </c>
      <c r="S365" s="112">
        <f>S366</f>
        <v>74441</v>
      </c>
      <c r="T365" s="105">
        <f>T366</f>
        <v>207067</v>
      </c>
      <c r="U365" s="112">
        <f>U366</f>
        <v>69380</v>
      </c>
      <c r="V365" s="216">
        <f t="shared" si="43"/>
        <v>97.58887375520187</v>
      </c>
      <c r="W365" s="217">
        <f t="shared" si="41"/>
        <v>93.20132722558805</v>
      </c>
    </row>
    <row r="366" spans="1:23" ht="30.75" customHeight="1">
      <c r="A366" s="138" t="s">
        <v>30</v>
      </c>
      <c r="B366" s="59"/>
      <c r="C366" s="100" t="s">
        <v>178</v>
      </c>
      <c r="D366" s="100" t="s">
        <v>109</v>
      </c>
      <c r="E366" s="100" t="s">
        <v>100</v>
      </c>
      <c r="F366" s="102">
        <v>4700000</v>
      </c>
      <c r="G366" s="103">
        <v>327</v>
      </c>
      <c r="H366" s="101">
        <v>181680</v>
      </c>
      <c r="I366" s="101">
        <v>42434</v>
      </c>
      <c r="J366" s="101">
        <v>513</v>
      </c>
      <c r="K366" s="117"/>
      <c r="L366" s="106"/>
      <c r="M366" s="107"/>
      <c r="N366" s="108">
        <v>27681</v>
      </c>
      <c r="O366" s="106">
        <v>29697</v>
      </c>
      <c r="P366" s="105">
        <f t="shared" si="47"/>
        <v>28194</v>
      </c>
      <c r="Q366" s="106">
        <f t="shared" si="48"/>
        <v>29697</v>
      </c>
      <c r="R366" s="105">
        <v>212183</v>
      </c>
      <c r="S366" s="112">
        <v>74441</v>
      </c>
      <c r="T366" s="105">
        <v>207067</v>
      </c>
      <c r="U366" s="112">
        <v>69380</v>
      </c>
      <c r="V366" s="216">
        <f t="shared" si="43"/>
        <v>97.58887375520187</v>
      </c>
      <c r="W366" s="217">
        <f t="shared" si="41"/>
        <v>93.20132722558805</v>
      </c>
    </row>
    <row r="367" spans="1:23" ht="30.75" customHeight="1">
      <c r="A367" s="137" t="s">
        <v>31</v>
      </c>
      <c r="B367" s="59"/>
      <c r="C367" s="100" t="s">
        <v>178</v>
      </c>
      <c r="D367" s="100" t="s">
        <v>109</v>
      </c>
      <c r="E367" s="100" t="s">
        <v>100</v>
      </c>
      <c r="F367" s="102">
        <v>4710000</v>
      </c>
      <c r="G367" s="103"/>
      <c r="H367" s="101">
        <f>H368</f>
        <v>133482</v>
      </c>
      <c r="I367" s="101">
        <v>61870</v>
      </c>
      <c r="J367" s="101">
        <f>J368</f>
        <v>1965</v>
      </c>
      <c r="K367" s="117"/>
      <c r="L367" s="106"/>
      <c r="M367" s="107">
        <f>M368</f>
        <v>118</v>
      </c>
      <c r="N367" s="108">
        <f>N368</f>
        <v>7271</v>
      </c>
      <c r="O367" s="106">
        <f>O368</f>
        <v>9019</v>
      </c>
      <c r="P367" s="105">
        <f t="shared" si="47"/>
        <v>9354</v>
      </c>
      <c r="Q367" s="106">
        <f t="shared" si="48"/>
        <v>9019</v>
      </c>
      <c r="R367" s="105">
        <f>R368</f>
        <v>144547</v>
      </c>
      <c r="S367" s="112">
        <f>S368</f>
        <v>72600</v>
      </c>
      <c r="T367" s="105">
        <f>T368</f>
        <v>141607</v>
      </c>
      <c r="U367" s="112">
        <f>U368</f>
        <v>69705</v>
      </c>
      <c r="V367" s="216">
        <f t="shared" si="43"/>
        <v>97.96605948238289</v>
      </c>
      <c r="W367" s="217">
        <f t="shared" si="41"/>
        <v>96.01239669421487</v>
      </c>
    </row>
    <row r="368" spans="1:23" ht="30.75" customHeight="1">
      <c r="A368" s="138" t="s">
        <v>30</v>
      </c>
      <c r="B368" s="59"/>
      <c r="C368" s="100" t="s">
        <v>178</v>
      </c>
      <c r="D368" s="100" t="s">
        <v>109</v>
      </c>
      <c r="E368" s="100" t="s">
        <v>100</v>
      </c>
      <c r="F368" s="102">
        <v>4710000</v>
      </c>
      <c r="G368" s="103">
        <v>327</v>
      </c>
      <c r="H368" s="101">
        <v>133482</v>
      </c>
      <c r="I368" s="101">
        <v>61870</v>
      </c>
      <c r="J368" s="101">
        <v>1965</v>
      </c>
      <c r="K368" s="117"/>
      <c r="L368" s="106"/>
      <c r="M368" s="107">
        <v>118</v>
      </c>
      <c r="N368" s="108">
        <v>7271</v>
      </c>
      <c r="O368" s="106">
        <v>9019</v>
      </c>
      <c r="P368" s="105">
        <f t="shared" si="47"/>
        <v>9354</v>
      </c>
      <c r="Q368" s="106">
        <f t="shared" si="48"/>
        <v>9019</v>
      </c>
      <c r="R368" s="105">
        <v>144547</v>
      </c>
      <c r="S368" s="112">
        <v>72600</v>
      </c>
      <c r="T368" s="105">
        <v>141607</v>
      </c>
      <c r="U368" s="112">
        <v>69705</v>
      </c>
      <c r="V368" s="216">
        <f t="shared" si="43"/>
        <v>97.96605948238289</v>
      </c>
      <c r="W368" s="217">
        <f t="shared" si="41"/>
        <v>96.01239669421487</v>
      </c>
    </row>
    <row r="369" spans="1:23" ht="15" customHeight="1">
      <c r="A369" s="137" t="s">
        <v>32</v>
      </c>
      <c r="B369" s="59"/>
      <c r="C369" s="100" t="s">
        <v>178</v>
      </c>
      <c r="D369" s="100" t="s">
        <v>109</v>
      </c>
      <c r="E369" s="100" t="s">
        <v>100</v>
      </c>
      <c r="F369" s="102">
        <v>4760000</v>
      </c>
      <c r="G369" s="103"/>
      <c r="H369" s="101">
        <f>H370</f>
        <v>65275</v>
      </c>
      <c r="I369" s="101">
        <v>4920</v>
      </c>
      <c r="J369" s="101">
        <f>J370</f>
        <v>2422</v>
      </c>
      <c r="K369" s="117"/>
      <c r="L369" s="106"/>
      <c r="M369" s="107"/>
      <c r="N369" s="108">
        <f>N370</f>
        <v>4827</v>
      </c>
      <c r="O369" s="106">
        <f>O370</f>
        <v>3837</v>
      </c>
      <c r="P369" s="105">
        <f t="shared" si="47"/>
        <v>7249</v>
      </c>
      <c r="Q369" s="106">
        <f t="shared" si="48"/>
        <v>3837</v>
      </c>
      <c r="R369" s="105">
        <f>R370</f>
        <v>75434</v>
      </c>
      <c r="S369" s="112">
        <f>I369+Q369</f>
        <v>8757</v>
      </c>
      <c r="T369" s="105">
        <f>T370</f>
        <v>75318</v>
      </c>
      <c r="U369" s="112">
        <f>U370</f>
        <v>8749</v>
      </c>
      <c r="V369" s="216">
        <f t="shared" si="43"/>
        <v>99.84622318848265</v>
      </c>
      <c r="W369" s="217">
        <f t="shared" si="41"/>
        <v>99.90864451296106</v>
      </c>
    </row>
    <row r="370" spans="1:23" ht="30.75" customHeight="1">
      <c r="A370" s="138" t="s">
        <v>30</v>
      </c>
      <c r="B370" s="59"/>
      <c r="C370" s="100" t="s">
        <v>178</v>
      </c>
      <c r="D370" s="100" t="s">
        <v>109</v>
      </c>
      <c r="E370" s="100" t="s">
        <v>100</v>
      </c>
      <c r="F370" s="102">
        <v>4760000</v>
      </c>
      <c r="G370" s="103">
        <v>327</v>
      </c>
      <c r="H370" s="101">
        <v>65275</v>
      </c>
      <c r="I370" s="101">
        <v>4920</v>
      </c>
      <c r="J370" s="101">
        <v>2422</v>
      </c>
      <c r="K370" s="117"/>
      <c r="L370" s="106"/>
      <c r="M370" s="107"/>
      <c r="N370" s="108">
        <v>4827</v>
      </c>
      <c r="O370" s="106">
        <v>3837</v>
      </c>
      <c r="P370" s="105">
        <f t="shared" si="47"/>
        <v>7249</v>
      </c>
      <c r="Q370" s="106">
        <f t="shared" si="48"/>
        <v>3837</v>
      </c>
      <c r="R370" s="105">
        <v>75434</v>
      </c>
      <c r="S370" s="112">
        <f>I370+Q370</f>
        <v>8757</v>
      </c>
      <c r="T370" s="105">
        <v>75318</v>
      </c>
      <c r="U370" s="112">
        <v>8749</v>
      </c>
      <c r="V370" s="216">
        <f t="shared" si="43"/>
        <v>99.84622318848265</v>
      </c>
      <c r="W370" s="217">
        <f t="shared" si="41"/>
        <v>99.90864451296106</v>
      </c>
    </row>
    <row r="371" spans="1:23" ht="30" customHeight="1">
      <c r="A371" s="137" t="s">
        <v>33</v>
      </c>
      <c r="B371" s="59"/>
      <c r="C371" s="100" t="s">
        <v>178</v>
      </c>
      <c r="D371" s="100" t="s">
        <v>109</v>
      </c>
      <c r="E371" s="100" t="s">
        <v>100</v>
      </c>
      <c r="F371" s="102">
        <v>4770000</v>
      </c>
      <c r="G371" s="103"/>
      <c r="H371" s="101">
        <f>H372</f>
        <v>101928</v>
      </c>
      <c r="I371" s="101">
        <v>80</v>
      </c>
      <c r="J371" s="101">
        <f>J372</f>
        <v>2615</v>
      </c>
      <c r="K371" s="117"/>
      <c r="L371" s="106"/>
      <c r="M371" s="107"/>
      <c r="N371" s="108">
        <f>N372</f>
        <v>3871</v>
      </c>
      <c r="O371" s="106">
        <f>O372</f>
        <v>171</v>
      </c>
      <c r="P371" s="105">
        <f t="shared" si="47"/>
        <v>6486</v>
      </c>
      <c r="Q371" s="106">
        <f t="shared" si="48"/>
        <v>171</v>
      </c>
      <c r="R371" s="105">
        <f>R372</f>
        <v>108768</v>
      </c>
      <c r="S371" s="112">
        <f>S372</f>
        <v>305</v>
      </c>
      <c r="T371" s="105">
        <f>T372</f>
        <v>108729</v>
      </c>
      <c r="U371" s="112">
        <f>U372</f>
        <v>267</v>
      </c>
      <c r="V371" s="216">
        <f t="shared" si="43"/>
        <v>99.96414386584289</v>
      </c>
      <c r="W371" s="217">
        <f t="shared" si="41"/>
        <v>87.54098360655738</v>
      </c>
    </row>
    <row r="372" spans="1:23" ht="30" customHeight="1">
      <c r="A372" s="138" t="s">
        <v>30</v>
      </c>
      <c r="B372" s="59"/>
      <c r="C372" s="100" t="s">
        <v>178</v>
      </c>
      <c r="D372" s="100" t="s">
        <v>109</v>
      </c>
      <c r="E372" s="100" t="s">
        <v>100</v>
      </c>
      <c r="F372" s="102">
        <v>4770000</v>
      </c>
      <c r="G372" s="103">
        <v>327</v>
      </c>
      <c r="H372" s="101">
        <v>101928</v>
      </c>
      <c r="I372" s="101">
        <v>80</v>
      </c>
      <c r="J372" s="101">
        <v>2615</v>
      </c>
      <c r="K372" s="117"/>
      <c r="L372" s="106"/>
      <c r="M372" s="107"/>
      <c r="N372" s="108">
        <v>3871</v>
      </c>
      <c r="O372" s="106">
        <v>171</v>
      </c>
      <c r="P372" s="105">
        <f t="shared" si="47"/>
        <v>6486</v>
      </c>
      <c r="Q372" s="106">
        <f t="shared" si="48"/>
        <v>171</v>
      </c>
      <c r="R372" s="105">
        <v>108768</v>
      </c>
      <c r="S372" s="112">
        <v>305</v>
      </c>
      <c r="T372" s="105">
        <v>108729</v>
      </c>
      <c r="U372" s="112">
        <v>267</v>
      </c>
      <c r="V372" s="216">
        <f t="shared" si="43"/>
        <v>99.96414386584289</v>
      </c>
      <c r="W372" s="217">
        <f t="shared" si="41"/>
        <v>87.54098360655738</v>
      </c>
    </row>
    <row r="373" spans="1:23" ht="15" customHeight="1">
      <c r="A373" s="137" t="s">
        <v>181</v>
      </c>
      <c r="B373" s="59"/>
      <c r="C373" s="100" t="s">
        <v>178</v>
      </c>
      <c r="D373" s="100" t="s">
        <v>109</v>
      </c>
      <c r="E373" s="100" t="s">
        <v>100</v>
      </c>
      <c r="F373" s="102">
        <v>4860000</v>
      </c>
      <c r="G373" s="103"/>
      <c r="H373" s="101">
        <v>25189</v>
      </c>
      <c r="I373" s="101"/>
      <c r="J373" s="101">
        <f>J374</f>
        <v>735</v>
      </c>
      <c r="K373" s="117"/>
      <c r="L373" s="106"/>
      <c r="M373" s="107"/>
      <c r="N373" s="108">
        <f>N374</f>
        <v>140</v>
      </c>
      <c r="O373" s="106">
        <f>O374</f>
        <v>66</v>
      </c>
      <c r="P373" s="105">
        <f t="shared" si="47"/>
        <v>875</v>
      </c>
      <c r="Q373" s="106">
        <f t="shared" si="48"/>
        <v>66</v>
      </c>
      <c r="R373" s="105">
        <f>R374</f>
        <v>26065</v>
      </c>
      <c r="S373" s="112">
        <f>I373+Q373</f>
        <v>66</v>
      </c>
      <c r="T373" s="105">
        <f>T374</f>
        <v>26062</v>
      </c>
      <c r="U373" s="112">
        <f>U374</f>
        <v>64</v>
      </c>
      <c r="V373" s="216">
        <f t="shared" si="43"/>
        <v>99.98849031267983</v>
      </c>
      <c r="W373" s="217">
        <f t="shared" si="41"/>
        <v>96.96969696969697</v>
      </c>
    </row>
    <row r="374" spans="1:23" ht="30" customHeight="1">
      <c r="A374" s="138" t="s">
        <v>30</v>
      </c>
      <c r="B374" s="59"/>
      <c r="C374" s="100" t="s">
        <v>178</v>
      </c>
      <c r="D374" s="100" t="s">
        <v>109</v>
      </c>
      <c r="E374" s="100" t="s">
        <v>100</v>
      </c>
      <c r="F374" s="102">
        <v>4860000</v>
      </c>
      <c r="G374" s="103" t="s">
        <v>48</v>
      </c>
      <c r="H374" s="101">
        <v>25189</v>
      </c>
      <c r="I374" s="101"/>
      <c r="J374" s="101">
        <v>735</v>
      </c>
      <c r="K374" s="117"/>
      <c r="L374" s="106"/>
      <c r="M374" s="107"/>
      <c r="N374" s="108">
        <v>140</v>
      </c>
      <c r="O374" s="106">
        <v>66</v>
      </c>
      <c r="P374" s="105">
        <f t="shared" si="47"/>
        <v>875</v>
      </c>
      <c r="Q374" s="106">
        <f t="shared" si="48"/>
        <v>66</v>
      </c>
      <c r="R374" s="105">
        <v>26065</v>
      </c>
      <c r="S374" s="112">
        <f>I374+Q374</f>
        <v>66</v>
      </c>
      <c r="T374" s="105">
        <v>26062</v>
      </c>
      <c r="U374" s="112">
        <v>64</v>
      </c>
      <c r="V374" s="216">
        <f t="shared" si="43"/>
        <v>99.98849031267983</v>
      </c>
      <c r="W374" s="217">
        <f t="shared" si="41"/>
        <v>96.96969696969697</v>
      </c>
    </row>
    <row r="375" spans="1:23" ht="15" customHeight="1">
      <c r="A375" s="137" t="s">
        <v>149</v>
      </c>
      <c r="B375" s="59"/>
      <c r="C375" s="100" t="s">
        <v>178</v>
      </c>
      <c r="D375" s="100" t="s">
        <v>109</v>
      </c>
      <c r="E375" s="100" t="s">
        <v>100</v>
      </c>
      <c r="F375" s="102">
        <v>5230000</v>
      </c>
      <c r="G375" s="103"/>
      <c r="H375" s="101">
        <v>1250</v>
      </c>
      <c r="I375" s="104"/>
      <c r="J375" s="104"/>
      <c r="K375" s="105"/>
      <c r="L375" s="106"/>
      <c r="M375" s="107"/>
      <c r="N375" s="108"/>
      <c r="O375" s="106"/>
      <c r="P375" s="105">
        <f t="shared" si="47"/>
        <v>0</v>
      </c>
      <c r="Q375" s="106">
        <f t="shared" si="48"/>
        <v>0</v>
      </c>
      <c r="R375" s="105">
        <f aca="true" t="shared" si="49" ref="R375:R426">H375+P375</f>
        <v>1250</v>
      </c>
      <c r="S375" s="112"/>
      <c r="T375" s="105">
        <f>T377</f>
        <v>1250</v>
      </c>
      <c r="U375" s="112"/>
      <c r="V375" s="216">
        <f t="shared" si="43"/>
        <v>100</v>
      </c>
      <c r="W375" s="217"/>
    </row>
    <row r="376" spans="1:23" ht="75" hidden="1">
      <c r="A376" s="137" t="s">
        <v>224</v>
      </c>
      <c r="B376" s="59"/>
      <c r="C376" s="100" t="s">
        <v>178</v>
      </c>
      <c r="D376" s="100" t="s">
        <v>109</v>
      </c>
      <c r="E376" s="100" t="s">
        <v>100</v>
      </c>
      <c r="F376" s="102">
        <v>5230000</v>
      </c>
      <c r="G376" s="103"/>
      <c r="H376" s="101"/>
      <c r="I376" s="104"/>
      <c r="J376" s="104"/>
      <c r="K376" s="105"/>
      <c r="L376" s="106"/>
      <c r="M376" s="107"/>
      <c r="N376" s="108"/>
      <c r="O376" s="106"/>
      <c r="P376" s="105">
        <f t="shared" si="47"/>
        <v>0</v>
      </c>
      <c r="Q376" s="106">
        <f t="shared" si="48"/>
        <v>0</v>
      </c>
      <c r="R376" s="105">
        <f t="shared" si="49"/>
        <v>0</v>
      </c>
      <c r="S376" s="112"/>
      <c r="T376" s="105"/>
      <c r="U376" s="112"/>
      <c r="V376" s="216" t="e">
        <f t="shared" si="43"/>
        <v>#DIV/0!</v>
      </c>
      <c r="W376" s="217"/>
    </row>
    <row r="377" spans="1:23" ht="45" customHeight="1">
      <c r="A377" s="138" t="s">
        <v>34</v>
      </c>
      <c r="B377" s="59"/>
      <c r="C377" s="100" t="s">
        <v>178</v>
      </c>
      <c r="D377" s="100" t="s">
        <v>109</v>
      </c>
      <c r="E377" s="100" t="s">
        <v>100</v>
      </c>
      <c r="F377" s="102">
        <v>5230000</v>
      </c>
      <c r="G377" s="103" t="s">
        <v>43</v>
      </c>
      <c r="H377" s="101">
        <v>1250</v>
      </c>
      <c r="I377" s="104"/>
      <c r="J377" s="104"/>
      <c r="K377" s="105"/>
      <c r="L377" s="106"/>
      <c r="M377" s="107"/>
      <c r="N377" s="108"/>
      <c r="O377" s="106"/>
      <c r="P377" s="105">
        <f t="shared" si="47"/>
        <v>0</v>
      </c>
      <c r="Q377" s="106">
        <f t="shared" si="48"/>
        <v>0</v>
      </c>
      <c r="R377" s="105">
        <f t="shared" si="49"/>
        <v>1250</v>
      </c>
      <c r="S377" s="112"/>
      <c r="T377" s="105">
        <v>1250</v>
      </c>
      <c r="U377" s="112"/>
      <c r="V377" s="216">
        <f t="shared" si="43"/>
        <v>100</v>
      </c>
      <c r="W377" s="217"/>
    </row>
    <row r="378" spans="1:23" ht="12" customHeight="1">
      <c r="A378" s="138"/>
      <c r="B378" s="52"/>
      <c r="C378" s="100"/>
      <c r="D378" s="100"/>
      <c r="E378" s="100"/>
      <c r="F378" s="102"/>
      <c r="G378" s="103"/>
      <c r="H378" s="101"/>
      <c r="I378" s="104"/>
      <c r="J378" s="104"/>
      <c r="K378" s="105"/>
      <c r="L378" s="106"/>
      <c r="M378" s="107"/>
      <c r="N378" s="108"/>
      <c r="O378" s="106"/>
      <c r="P378" s="105"/>
      <c r="Q378" s="106"/>
      <c r="R378" s="105"/>
      <c r="S378" s="112"/>
      <c r="T378" s="105"/>
      <c r="U378" s="112"/>
      <c r="V378" s="216"/>
      <c r="W378" s="217"/>
    </row>
    <row r="379" spans="1:23" ht="24.75" customHeight="1">
      <c r="A379" s="40" t="s">
        <v>28</v>
      </c>
      <c r="B379" s="52"/>
      <c r="C379" s="100" t="s">
        <v>178</v>
      </c>
      <c r="D379" s="100" t="s">
        <v>109</v>
      </c>
      <c r="E379" s="100" t="s">
        <v>103</v>
      </c>
      <c r="F379" s="102"/>
      <c r="G379" s="103"/>
      <c r="H379" s="101">
        <f>H380</f>
        <v>34685</v>
      </c>
      <c r="I379" s="104"/>
      <c r="J379" s="104">
        <f>J380</f>
        <v>1700</v>
      </c>
      <c r="K379" s="105"/>
      <c r="L379" s="106"/>
      <c r="M379" s="107"/>
      <c r="N379" s="108">
        <f>N380</f>
        <v>-372</v>
      </c>
      <c r="O379" s="106">
        <f>O380</f>
        <v>2</v>
      </c>
      <c r="P379" s="105">
        <f t="shared" si="47"/>
        <v>1328</v>
      </c>
      <c r="Q379" s="106">
        <f t="shared" si="48"/>
        <v>2</v>
      </c>
      <c r="R379" s="105">
        <f t="shared" si="49"/>
        <v>36013</v>
      </c>
      <c r="S379" s="112">
        <f>I379+Q379</f>
        <v>2</v>
      </c>
      <c r="T379" s="105">
        <f>T380</f>
        <v>35507</v>
      </c>
      <c r="U379" s="112">
        <f>U380</f>
        <v>2</v>
      </c>
      <c r="V379" s="216">
        <f t="shared" si="43"/>
        <v>98.59495182295282</v>
      </c>
      <c r="W379" s="217">
        <f t="shared" si="41"/>
        <v>100</v>
      </c>
    </row>
    <row r="380" spans="1:23" ht="30.75" customHeight="1">
      <c r="A380" s="245" t="s">
        <v>52</v>
      </c>
      <c r="B380" s="246"/>
      <c r="C380" s="100" t="s">
        <v>178</v>
      </c>
      <c r="D380" s="100" t="s">
        <v>109</v>
      </c>
      <c r="E380" s="100" t="s">
        <v>103</v>
      </c>
      <c r="F380" s="120" t="s">
        <v>95</v>
      </c>
      <c r="G380" s="103"/>
      <c r="H380" s="101">
        <f>H381</f>
        <v>34685</v>
      </c>
      <c r="I380" s="104"/>
      <c r="J380" s="104">
        <f>J381</f>
        <v>1700</v>
      </c>
      <c r="K380" s="105"/>
      <c r="L380" s="106"/>
      <c r="M380" s="107"/>
      <c r="N380" s="108">
        <f>N381</f>
        <v>-372</v>
      </c>
      <c r="O380" s="106">
        <f>O381</f>
        <v>2</v>
      </c>
      <c r="P380" s="105">
        <f t="shared" si="47"/>
        <v>1328</v>
      </c>
      <c r="Q380" s="106">
        <f t="shared" si="48"/>
        <v>2</v>
      </c>
      <c r="R380" s="105">
        <f t="shared" si="49"/>
        <v>36013</v>
      </c>
      <c r="S380" s="112">
        <f>I380+Q380</f>
        <v>2</v>
      </c>
      <c r="T380" s="105">
        <f>T381</f>
        <v>35507</v>
      </c>
      <c r="U380" s="112">
        <f>U381</f>
        <v>2</v>
      </c>
      <c r="V380" s="216">
        <f t="shared" si="43"/>
        <v>98.59495182295282</v>
      </c>
      <c r="W380" s="217">
        <f t="shared" si="41"/>
        <v>100</v>
      </c>
    </row>
    <row r="381" spans="1:23" ht="15" customHeight="1">
      <c r="A381" s="138" t="s">
        <v>53</v>
      </c>
      <c r="B381" s="148"/>
      <c r="C381" s="100" t="s">
        <v>178</v>
      </c>
      <c r="D381" s="100" t="s">
        <v>109</v>
      </c>
      <c r="E381" s="100" t="s">
        <v>103</v>
      </c>
      <c r="F381" s="120" t="s">
        <v>95</v>
      </c>
      <c r="G381" s="103" t="s">
        <v>36</v>
      </c>
      <c r="H381" s="101">
        <f>4370+30315</f>
        <v>34685</v>
      </c>
      <c r="I381" s="104"/>
      <c r="J381" s="104">
        <v>1700</v>
      </c>
      <c r="K381" s="105"/>
      <c r="L381" s="106"/>
      <c r="M381" s="107"/>
      <c r="N381" s="108">
        <v>-372</v>
      </c>
      <c r="O381" s="106">
        <v>2</v>
      </c>
      <c r="P381" s="105">
        <f t="shared" si="47"/>
        <v>1328</v>
      </c>
      <c r="Q381" s="106">
        <f t="shared" si="48"/>
        <v>2</v>
      </c>
      <c r="R381" s="105">
        <f t="shared" si="49"/>
        <v>36013</v>
      </c>
      <c r="S381" s="112">
        <f>I381+Q381</f>
        <v>2</v>
      </c>
      <c r="T381" s="105">
        <v>35507</v>
      </c>
      <c r="U381" s="112">
        <v>2</v>
      </c>
      <c r="V381" s="216">
        <f t="shared" si="43"/>
        <v>98.59495182295282</v>
      </c>
      <c r="W381" s="217">
        <f t="shared" si="41"/>
        <v>100</v>
      </c>
    </row>
    <row r="382" spans="1:23" ht="12" customHeight="1">
      <c r="A382" s="138"/>
      <c r="B382" s="149"/>
      <c r="C382" s="100"/>
      <c r="D382" s="100"/>
      <c r="E382" s="100"/>
      <c r="F382" s="118"/>
      <c r="G382" s="103"/>
      <c r="H382" s="101"/>
      <c r="I382" s="104"/>
      <c r="J382" s="104"/>
      <c r="K382" s="105"/>
      <c r="L382" s="106"/>
      <c r="M382" s="107"/>
      <c r="N382" s="108"/>
      <c r="O382" s="106"/>
      <c r="P382" s="105"/>
      <c r="Q382" s="106"/>
      <c r="R382" s="105"/>
      <c r="S382" s="112"/>
      <c r="T382" s="105"/>
      <c r="U382" s="112"/>
      <c r="V382" s="216"/>
      <c r="W382" s="217"/>
    </row>
    <row r="383" spans="1:23" ht="13.5" customHeight="1">
      <c r="A383" s="42" t="s">
        <v>7</v>
      </c>
      <c r="B383" s="52"/>
      <c r="C383" s="97" t="s">
        <v>178</v>
      </c>
      <c r="D383" s="97" t="s">
        <v>110</v>
      </c>
      <c r="E383" s="97"/>
      <c r="F383" s="119"/>
      <c r="G383" s="110"/>
      <c r="H383" s="98">
        <f>H398+H402</f>
        <v>53722</v>
      </c>
      <c r="I383" s="113">
        <v>1176</v>
      </c>
      <c r="J383" s="113">
        <f>J384+J388+J398+J402+J394</f>
        <v>50895</v>
      </c>
      <c r="K383" s="99">
        <f>K384+K388+K398+K402</f>
        <v>0</v>
      </c>
      <c r="L383" s="179">
        <f>L384+L388+L398+L402</f>
        <v>0</v>
      </c>
      <c r="M383" s="113">
        <f>M384+M388+M398+M402</f>
        <v>371</v>
      </c>
      <c r="N383" s="99">
        <f>N384+N388+N398+N402+N394</f>
        <v>3599</v>
      </c>
      <c r="O383" s="99">
        <f>O384+O388+O398+O402</f>
        <v>1665</v>
      </c>
      <c r="P383" s="99">
        <f t="shared" si="47"/>
        <v>54865</v>
      </c>
      <c r="Q383" s="115">
        <f t="shared" si="48"/>
        <v>1665</v>
      </c>
      <c r="R383" s="99">
        <f>R384+R388+R394+R398+R402</f>
        <v>109292</v>
      </c>
      <c r="S383" s="179">
        <f>S388+S402</f>
        <v>3480</v>
      </c>
      <c r="T383" s="99">
        <f>T384+T388+T394+T398+T402</f>
        <v>109066</v>
      </c>
      <c r="U383" s="179">
        <f>U388+U402</f>
        <v>3359</v>
      </c>
      <c r="V383" s="214">
        <f t="shared" si="43"/>
        <v>99.79321450792372</v>
      </c>
      <c r="W383" s="215">
        <f t="shared" si="41"/>
        <v>96.52298850574714</v>
      </c>
    </row>
    <row r="384" spans="1:23" ht="13.5" customHeight="1">
      <c r="A384" s="63" t="s">
        <v>262</v>
      </c>
      <c r="B384" s="52"/>
      <c r="C384" s="100" t="s">
        <v>178</v>
      </c>
      <c r="D384" s="100" t="s">
        <v>110</v>
      </c>
      <c r="E384" s="100" t="s">
        <v>100</v>
      </c>
      <c r="F384" s="118"/>
      <c r="G384" s="103"/>
      <c r="H384" s="101">
        <v>0</v>
      </c>
      <c r="I384" s="104"/>
      <c r="J384" s="104"/>
      <c r="K384" s="105">
        <f>K385</f>
        <v>5000</v>
      </c>
      <c r="L384" s="106"/>
      <c r="M384" s="107"/>
      <c r="N384" s="108">
        <f>N385</f>
        <v>1478</v>
      </c>
      <c r="O384" s="106"/>
      <c r="P384" s="105">
        <f t="shared" si="47"/>
        <v>6478</v>
      </c>
      <c r="Q384" s="106">
        <f t="shared" si="48"/>
        <v>0</v>
      </c>
      <c r="R384" s="105">
        <f t="shared" si="49"/>
        <v>6478</v>
      </c>
      <c r="S384" s="112"/>
      <c r="T384" s="105">
        <f>T385</f>
        <v>6471</v>
      </c>
      <c r="U384" s="112"/>
      <c r="V384" s="216">
        <f t="shared" si="43"/>
        <v>99.89194195739427</v>
      </c>
      <c r="W384" s="217"/>
    </row>
    <row r="385" spans="1:23" ht="15" customHeight="1">
      <c r="A385" s="139" t="s">
        <v>263</v>
      </c>
      <c r="B385" s="52"/>
      <c r="C385" s="100" t="s">
        <v>178</v>
      </c>
      <c r="D385" s="100" t="s">
        <v>110</v>
      </c>
      <c r="E385" s="100" t="s">
        <v>100</v>
      </c>
      <c r="F385" s="118">
        <v>4900000</v>
      </c>
      <c r="G385" s="103"/>
      <c r="H385" s="101">
        <v>0</v>
      </c>
      <c r="I385" s="104"/>
      <c r="J385" s="104"/>
      <c r="K385" s="105">
        <f>K386</f>
        <v>5000</v>
      </c>
      <c r="L385" s="106"/>
      <c r="M385" s="107"/>
      <c r="N385" s="108">
        <f>N386</f>
        <v>1478</v>
      </c>
      <c r="O385" s="106"/>
      <c r="P385" s="105">
        <f t="shared" si="47"/>
        <v>6478</v>
      </c>
      <c r="Q385" s="106">
        <f t="shared" si="48"/>
        <v>0</v>
      </c>
      <c r="R385" s="105">
        <f t="shared" si="49"/>
        <v>6478</v>
      </c>
      <c r="S385" s="112"/>
      <c r="T385" s="105">
        <f>T386</f>
        <v>6471</v>
      </c>
      <c r="U385" s="112"/>
      <c r="V385" s="216">
        <f t="shared" si="43"/>
        <v>99.89194195739427</v>
      </c>
      <c r="W385" s="217"/>
    </row>
    <row r="386" spans="1:23" ht="45.75" customHeight="1">
      <c r="A386" s="140" t="s">
        <v>264</v>
      </c>
      <c r="B386" s="52"/>
      <c r="C386" s="100" t="s">
        <v>178</v>
      </c>
      <c r="D386" s="100" t="s">
        <v>110</v>
      </c>
      <c r="E386" s="100" t="s">
        <v>100</v>
      </c>
      <c r="F386" s="118">
        <v>4900000</v>
      </c>
      <c r="G386" s="103" t="s">
        <v>265</v>
      </c>
      <c r="H386" s="101">
        <v>0</v>
      </c>
      <c r="I386" s="104"/>
      <c r="J386" s="104"/>
      <c r="K386" s="105">
        <v>5000</v>
      </c>
      <c r="L386" s="106"/>
      <c r="M386" s="107"/>
      <c r="N386" s="108">
        <v>1478</v>
      </c>
      <c r="O386" s="106"/>
      <c r="P386" s="105">
        <f t="shared" si="47"/>
        <v>6478</v>
      </c>
      <c r="Q386" s="106">
        <f t="shared" si="48"/>
        <v>0</v>
      </c>
      <c r="R386" s="105">
        <f t="shared" si="49"/>
        <v>6478</v>
      </c>
      <c r="S386" s="112"/>
      <c r="T386" s="105">
        <v>6471</v>
      </c>
      <c r="U386" s="112"/>
      <c r="V386" s="216">
        <f t="shared" si="43"/>
        <v>99.89194195739427</v>
      </c>
      <c r="W386" s="217"/>
    </row>
    <row r="387" spans="1:23" ht="12" customHeight="1">
      <c r="A387" s="150"/>
      <c r="B387" s="52"/>
      <c r="C387" s="97"/>
      <c r="D387" s="97"/>
      <c r="E387" s="97"/>
      <c r="F387" s="119"/>
      <c r="G387" s="110"/>
      <c r="H387" s="98"/>
      <c r="I387" s="113"/>
      <c r="J387" s="104"/>
      <c r="K387" s="105"/>
      <c r="L387" s="106"/>
      <c r="M387" s="107"/>
      <c r="N387" s="108"/>
      <c r="O387" s="106"/>
      <c r="P387" s="105"/>
      <c r="Q387" s="106"/>
      <c r="R387" s="105"/>
      <c r="S387" s="112"/>
      <c r="T387" s="105"/>
      <c r="U387" s="112"/>
      <c r="V387" s="216"/>
      <c r="W387" s="217"/>
    </row>
    <row r="388" spans="1:23" ht="24" customHeight="1">
      <c r="A388" s="63" t="s">
        <v>266</v>
      </c>
      <c r="B388" s="52"/>
      <c r="C388" s="100" t="s">
        <v>178</v>
      </c>
      <c r="D388" s="100" t="s">
        <v>110</v>
      </c>
      <c r="E388" s="100" t="s">
        <v>101</v>
      </c>
      <c r="F388" s="118"/>
      <c r="G388" s="103"/>
      <c r="H388" s="101">
        <v>0</v>
      </c>
      <c r="I388" s="104"/>
      <c r="J388" s="104">
        <f>J389</f>
        <v>3770</v>
      </c>
      <c r="K388" s="105">
        <f>K389+K391</f>
        <v>47182</v>
      </c>
      <c r="L388" s="106">
        <f>L389+L391</f>
        <v>1176</v>
      </c>
      <c r="M388" s="107"/>
      <c r="N388" s="108">
        <f>N389+N391</f>
        <v>1235</v>
      </c>
      <c r="O388" s="108">
        <f>O389+O391</f>
        <v>1166</v>
      </c>
      <c r="P388" s="105">
        <f t="shared" si="47"/>
        <v>52187</v>
      </c>
      <c r="Q388" s="106">
        <f t="shared" si="48"/>
        <v>2342</v>
      </c>
      <c r="R388" s="105">
        <f>R389+R391</f>
        <v>52817</v>
      </c>
      <c r="S388" s="112">
        <f>S389</f>
        <v>2972</v>
      </c>
      <c r="T388" s="105">
        <f>T389+T391</f>
        <v>52693</v>
      </c>
      <c r="U388" s="112">
        <f>U389</f>
        <v>2851</v>
      </c>
      <c r="V388" s="216">
        <f t="shared" si="43"/>
        <v>99.7652271049094</v>
      </c>
      <c r="W388" s="217">
        <f>U388/S388*100</f>
        <v>95.92866756393002</v>
      </c>
    </row>
    <row r="389" spans="1:23" ht="30" customHeight="1">
      <c r="A389" s="139" t="s">
        <v>267</v>
      </c>
      <c r="B389" s="52"/>
      <c r="C389" s="100" t="s">
        <v>178</v>
      </c>
      <c r="D389" s="100" t="s">
        <v>110</v>
      </c>
      <c r="E389" s="100" t="s">
        <v>101</v>
      </c>
      <c r="F389" s="118">
        <v>5060000</v>
      </c>
      <c r="G389" s="103"/>
      <c r="H389" s="101">
        <v>0</v>
      </c>
      <c r="I389" s="104"/>
      <c r="J389" s="104">
        <f>J390</f>
        <v>3770</v>
      </c>
      <c r="K389" s="105">
        <f>K390</f>
        <v>46587</v>
      </c>
      <c r="L389" s="106">
        <f>L390</f>
        <v>1176</v>
      </c>
      <c r="M389" s="107"/>
      <c r="N389" s="108">
        <f>N390</f>
        <v>1166</v>
      </c>
      <c r="O389" s="106">
        <f>O390</f>
        <v>1166</v>
      </c>
      <c r="P389" s="105">
        <f t="shared" si="47"/>
        <v>51523</v>
      </c>
      <c r="Q389" s="106">
        <f t="shared" si="48"/>
        <v>2342</v>
      </c>
      <c r="R389" s="105">
        <f>R390</f>
        <v>52153</v>
      </c>
      <c r="S389" s="112">
        <f>S390</f>
        <v>2972</v>
      </c>
      <c r="T389" s="105">
        <f>T390</f>
        <v>52029</v>
      </c>
      <c r="U389" s="112">
        <f>U390</f>
        <v>2851</v>
      </c>
      <c r="V389" s="216">
        <f t="shared" si="43"/>
        <v>99.76223803041051</v>
      </c>
      <c r="W389" s="217">
        <f>U389/S389*100</f>
        <v>95.92866756393002</v>
      </c>
    </row>
    <row r="390" spans="1:23" ht="30" customHeight="1">
      <c r="A390" s="140" t="s">
        <v>30</v>
      </c>
      <c r="B390" s="52"/>
      <c r="C390" s="100" t="s">
        <v>178</v>
      </c>
      <c r="D390" s="100" t="s">
        <v>110</v>
      </c>
      <c r="E390" s="100" t="s">
        <v>101</v>
      </c>
      <c r="F390" s="118">
        <v>5060000</v>
      </c>
      <c r="G390" s="103" t="s">
        <v>48</v>
      </c>
      <c r="H390" s="101">
        <v>0</v>
      </c>
      <c r="I390" s="104"/>
      <c r="J390" s="104">
        <v>3770</v>
      </c>
      <c r="K390" s="105">
        <v>46587</v>
      </c>
      <c r="L390" s="106">
        <v>1176</v>
      </c>
      <c r="M390" s="107"/>
      <c r="N390" s="108">
        <v>1166</v>
      </c>
      <c r="O390" s="106">
        <v>1166</v>
      </c>
      <c r="P390" s="105">
        <f t="shared" si="47"/>
        <v>51523</v>
      </c>
      <c r="Q390" s="106">
        <f t="shared" si="48"/>
        <v>2342</v>
      </c>
      <c r="R390" s="105">
        <v>52153</v>
      </c>
      <c r="S390" s="112">
        <v>2972</v>
      </c>
      <c r="T390" s="105">
        <v>52029</v>
      </c>
      <c r="U390" s="112">
        <v>2851</v>
      </c>
      <c r="V390" s="216">
        <f t="shared" si="43"/>
        <v>99.76223803041051</v>
      </c>
      <c r="W390" s="217">
        <f>U390/S390*100</f>
        <v>95.92866756393002</v>
      </c>
    </row>
    <row r="391" spans="1:23" ht="15" customHeight="1">
      <c r="A391" s="139" t="s">
        <v>149</v>
      </c>
      <c r="B391" s="52"/>
      <c r="C391" s="100" t="s">
        <v>178</v>
      </c>
      <c r="D391" s="100" t="s">
        <v>110</v>
      </c>
      <c r="E391" s="100" t="s">
        <v>101</v>
      </c>
      <c r="F391" s="118">
        <v>5230000</v>
      </c>
      <c r="G391" s="103"/>
      <c r="H391" s="101">
        <v>0</v>
      </c>
      <c r="I391" s="104"/>
      <c r="J391" s="104"/>
      <c r="K391" s="105">
        <f>K392</f>
        <v>595</v>
      </c>
      <c r="L391" s="106"/>
      <c r="M391" s="107"/>
      <c r="N391" s="108">
        <f>N392</f>
        <v>69</v>
      </c>
      <c r="O391" s="106"/>
      <c r="P391" s="105">
        <f t="shared" si="47"/>
        <v>664</v>
      </c>
      <c r="Q391" s="106">
        <f t="shared" si="48"/>
        <v>0</v>
      </c>
      <c r="R391" s="105">
        <f t="shared" si="49"/>
        <v>664</v>
      </c>
      <c r="S391" s="112"/>
      <c r="T391" s="105">
        <f>T392</f>
        <v>664</v>
      </c>
      <c r="U391" s="112"/>
      <c r="V391" s="216">
        <f t="shared" si="43"/>
        <v>100</v>
      </c>
      <c r="W391" s="217"/>
    </row>
    <row r="392" spans="1:23" ht="28.5" customHeight="1">
      <c r="A392" s="140" t="s">
        <v>72</v>
      </c>
      <c r="B392" s="52"/>
      <c r="C392" s="100" t="s">
        <v>178</v>
      </c>
      <c r="D392" s="100" t="s">
        <v>110</v>
      </c>
      <c r="E392" s="100" t="s">
        <v>101</v>
      </c>
      <c r="F392" s="118">
        <v>5230000</v>
      </c>
      <c r="G392" s="103" t="s">
        <v>71</v>
      </c>
      <c r="H392" s="101">
        <v>0</v>
      </c>
      <c r="I392" s="104"/>
      <c r="J392" s="104"/>
      <c r="K392" s="105">
        <v>595</v>
      </c>
      <c r="L392" s="106"/>
      <c r="M392" s="107"/>
      <c r="N392" s="108">
        <v>69</v>
      </c>
      <c r="O392" s="106"/>
      <c r="P392" s="105">
        <f t="shared" si="47"/>
        <v>664</v>
      </c>
      <c r="Q392" s="106">
        <f t="shared" si="48"/>
        <v>0</v>
      </c>
      <c r="R392" s="105">
        <f t="shared" si="49"/>
        <v>664</v>
      </c>
      <c r="S392" s="112"/>
      <c r="T392" s="105">
        <v>664</v>
      </c>
      <c r="U392" s="112"/>
      <c r="V392" s="216">
        <f t="shared" si="43"/>
        <v>100</v>
      </c>
      <c r="W392" s="217"/>
    </row>
    <row r="393" spans="1:23" ht="12" customHeight="1">
      <c r="A393" s="150"/>
      <c r="B393" s="52"/>
      <c r="C393" s="97"/>
      <c r="D393" s="97"/>
      <c r="E393" s="97"/>
      <c r="F393" s="119"/>
      <c r="G393" s="110"/>
      <c r="H393" s="98"/>
      <c r="I393" s="113"/>
      <c r="J393" s="104"/>
      <c r="K393" s="105"/>
      <c r="L393" s="106"/>
      <c r="M393" s="107"/>
      <c r="N393" s="108"/>
      <c r="O393" s="106"/>
      <c r="P393" s="105"/>
      <c r="Q393" s="106"/>
      <c r="R393" s="105"/>
      <c r="S393" s="112"/>
      <c r="T393" s="105"/>
      <c r="U393" s="112"/>
      <c r="V393" s="216"/>
      <c r="W393" s="217"/>
    </row>
    <row r="394" spans="1:23" ht="14.25" customHeight="1">
      <c r="A394" s="40" t="s">
        <v>271</v>
      </c>
      <c r="B394" s="52"/>
      <c r="C394" s="100" t="s">
        <v>178</v>
      </c>
      <c r="D394" s="100" t="s">
        <v>110</v>
      </c>
      <c r="E394" s="100" t="s">
        <v>102</v>
      </c>
      <c r="F394" s="118"/>
      <c r="G394" s="103"/>
      <c r="H394" s="101"/>
      <c r="I394" s="104"/>
      <c r="J394" s="104">
        <f>J395</f>
        <v>1302</v>
      </c>
      <c r="K394" s="105"/>
      <c r="L394" s="106"/>
      <c r="M394" s="107"/>
      <c r="N394" s="108">
        <f>N395</f>
        <v>0</v>
      </c>
      <c r="O394" s="106"/>
      <c r="P394" s="105">
        <f t="shared" si="47"/>
        <v>1302</v>
      </c>
      <c r="Q394" s="106"/>
      <c r="R394" s="105">
        <f t="shared" si="49"/>
        <v>1302</v>
      </c>
      <c r="S394" s="112"/>
      <c r="T394" s="105">
        <f>T395</f>
        <v>1215</v>
      </c>
      <c r="U394" s="112"/>
      <c r="V394" s="216">
        <f t="shared" si="43"/>
        <v>93.31797235023042</v>
      </c>
      <c r="W394" s="217"/>
    </row>
    <row r="395" spans="1:23" ht="30" customHeight="1">
      <c r="A395" s="139" t="s">
        <v>255</v>
      </c>
      <c r="B395" s="52"/>
      <c r="C395" s="100" t="s">
        <v>178</v>
      </c>
      <c r="D395" s="100" t="s">
        <v>110</v>
      </c>
      <c r="E395" s="100" t="s">
        <v>102</v>
      </c>
      <c r="F395" s="118">
        <v>5150000</v>
      </c>
      <c r="G395" s="103"/>
      <c r="H395" s="101"/>
      <c r="I395" s="104"/>
      <c r="J395" s="104">
        <f>J396</f>
        <v>1302</v>
      </c>
      <c r="K395" s="105"/>
      <c r="L395" s="106"/>
      <c r="M395" s="107"/>
      <c r="N395" s="108">
        <f>N396</f>
        <v>0</v>
      </c>
      <c r="O395" s="106"/>
      <c r="P395" s="105">
        <f t="shared" si="47"/>
        <v>1302</v>
      </c>
      <c r="Q395" s="106"/>
      <c r="R395" s="105">
        <f t="shared" si="49"/>
        <v>1302</v>
      </c>
      <c r="S395" s="112"/>
      <c r="T395" s="105">
        <f>T396</f>
        <v>1215</v>
      </c>
      <c r="U395" s="112"/>
      <c r="V395" s="216">
        <f t="shared" si="43"/>
        <v>93.31797235023042</v>
      </c>
      <c r="W395" s="217"/>
    </row>
    <row r="396" spans="1:23" ht="15" customHeight="1">
      <c r="A396" s="140" t="s">
        <v>183</v>
      </c>
      <c r="B396" s="52"/>
      <c r="C396" s="100" t="s">
        <v>178</v>
      </c>
      <c r="D396" s="100" t="s">
        <v>110</v>
      </c>
      <c r="E396" s="100" t="s">
        <v>102</v>
      </c>
      <c r="F396" s="118">
        <v>5150000</v>
      </c>
      <c r="G396" s="103" t="s">
        <v>113</v>
      </c>
      <c r="H396" s="101"/>
      <c r="I396" s="104"/>
      <c r="J396" s="104">
        <v>1302</v>
      </c>
      <c r="K396" s="105"/>
      <c r="L396" s="106"/>
      <c r="M396" s="107"/>
      <c r="N396" s="108">
        <v>0</v>
      </c>
      <c r="O396" s="106"/>
      <c r="P396" s="105">
        <f t="shared" si="47"/>
        <v>1302</v>
      </c>
      <c r="Q396" s="106"/>
      <c r="R396" s="105">
        <f t="shared" si="49"/>
        <v>1302</v>
      </c>
      <c r="S396" s="112"/>
      <c r="T396" s="105">
        <v>1215</v>
      </c>
      <c r="U396" s="112"/>
      <c r="V396" s="216">
        <f t="shared" si="43"/>
        <v>93.31797235023042</v>
      </c>
      <c r="W396" s="217"/>
    </row>
    <row r="397" spans="1:23" ht="12" customHeight="1">
      <c r="A397" s="150"/>
      <c r="B397" s="52"/>
      <c r="C397" s="97"/>
      <c r="D397" s="97"/>
      <c r="E397" s="97"/>
      <c r="F397" s="119"/>
      <c r="G397" s="110"/>
      <c r="H397" s="98"/>
      <c r="I397" s="113"/>
      <c r="J397" s="104"/>
      <c r="K397" s="105"/>
      <c r="L397" s="106"/>
      <c r="M397" s="107"/>
      <c r="N397" s="108"/>
      <c r="O397" s="106"/>
      <c r="P397" s="105"/>
      <c r="Q397" s="106"/>
      <c r="R397" s="105"/>
      <c r="S397" s="112"/>
      <c r="T397" s="105"/>
      <c r="U397" s="112"/>
      <c r="V397" s="216"/>
      <c r="W397" s="217"/>
    </row>
    <row r="398" spans="1:23" ht="24.75" customHeight="1">
      <c r="A398" s="40" t="s">
        <v>117</v>
      </c>
      <c r="B398" s="52"/>
      <c r="C398" s="100" t="s">
        <v>178</v>
      </c>
      <c r="D398" s="100" t="s">
        <v>110</v>
      </c>
      <c r="E398" s="100" t="s">
        <v>103</v>
      </c>
      <c r="F398" s="118"/>
      <c r="G398" s="103"/>
      <c r="H398" s="101">
        <v>640</v>
      </c>
      <c r="I398" s="104"/>
      <c r="J398" s="104"/>
      <c r="K398" s="105"/>
      <c r="L398" s="106"/>
      <c r="M398" s="107"/>
      <c r="N398" s="108">
        <v>-173</v>
      </c>
      <c r="O398" s="106"/>
      <c r="P398" s="105">
        <f t="shared" si="47"/>
        <v>-173</v>
      </c>
      <c r="Q398" s="106">
        <f t="shared" si="48"/>
        <v>0</v>
      </c>
      <c r="R398" s="105">
        <f t="shared" si="49"/>
        <v>467</v>
      </c>
      <c r="S398" s="112"/>
      <c r="T398" s="105">
        <f>T399</f>
        <v>467</v>
      </c>
      <c r="U398" s="112"/>
      <c r="V398" s="216">
        <f t="shared" si="43"/>
        <v>100</v>
      </c>
      <c r="W398" s="217"/>
    </row>
    <row r="399" spans="1:23" ht="45" customHeight="1">
      <c r="A399" s="137" t="s">
        <v>94</v>
      </c>
      <c r="B399" s="52"/>
      <c r="C399" s="100" t="s">
        <v>178</v>
      </c>
      <c r="D399" s="100" t="s">
        <v>110</v>
      </c>
      <c r="E399" s="100" t="s">
        <v>103</v>
      </c>
      <c r="F399" s="118">
        <v>5110000</v>
      </c>
      <c r="G399" s="103"/>
      <c r="H399" s="101">
        <v>640</v>
      </c>
      <c r="I399" s="104"/>
      <c r="J399" s="104"/>
      <c r="K399" s="105"/>
      <c r="L399" s="106"/>
      <c r="M399" s="107"/>
      <c r="N399" s="108">
        <v>-173</v>
      </c>
      <c r="O399" s="106"/>
      <c r="P399" s="105">
        <f t="shared" si="47"/>
        <v>-173</v>
      </c>
      <c r="Q399" s="106">
        <f t="shared" si="48"/>
        <v>0</v>
      </c>
      <c r="R399" s="105">
        <f t="shared" si="49"/>
        <v>467</v>
      </c>
      <c r="S399" s="112"/>
      <c r="T399" s="105">
        <f>T400</f>
        <v>467</v>
      </c>
      <c r="U399" s="112"/>
      <c r="V399" s="216">
        <f t="shared" si="43"/>
        <v>100</v>
      </c>
      <c r="W399" s="217"/>
    </row>
    <row r="400" spans="1:23" ht="30" customHeight="1">
      <c r="A400" s="138" t="s">
        <v>114</v>
      </c>
      <c r="B400" s="52"/>
      <c r="C400" s="100" t="s">
        <v>178</v>
      </c>
      <c r="D400" s="100" t="s">
        <v>110</v>
      </c>
      <c r="E400" s="100" t="s">
        <v>103</v>
      </c>
      <c r="F400" s="118">
        <v>5110000</v>
      </c>
      <c r="G400" s="103" t="s">
        <v>115</v>
      </c>
      <c r="H400" s="101">
        <v>640</v>
      </c>
      <c r="I400" s="104"/>
      <c r="J400" s="104"/>
      <c r="K400" s="105"/>
      <c r="L400" s="106"/>
      <c r="M400" s="107"/>
      <c r="N400" s="108">
        <v>-173</v>
      </c>
      <c r="O400" s="106"/>
      <c r="P400" s="105">
        <f t="shared" si="47"/>
        <v>-173</v>
      </c>
      <c r="Q400" s="106">
        <f t="shared" si="48"/>
        <v>0</v>
      </c>
      <c r="R400" s="105">
        <f t="shared" si="49"/>
        <v>467</v>
      </c>
      <c r="S400" s="112"/>
      <c r="T400" s="105">
        <v>467</v>
      </c>
      <c r="U400" s="112"/>
      <c r="V400" s="216">
        <f aca="true" t="shared" si="50" ref="V400:V463">T400/R400*100</f>
        <v>100</v>
      </c>
      <c r="W400" s="217"/>
    </row>
    <row r="401" spans="1:23" ht="11.25" customHeight="1">
      <c r="A401" s="138"/>
      <c r="B401" s="52"/>
      <c r="C401" s="100"/>
      <c r="D401" s="100"/>
      <c r="E401" s="100"/>
      <c r="F401" s="118"/>
      <c r="G401" s="103"/>
      <c r="H401" s="101"/>
      <c r="I401" s="104"/>
      <c r="J401" s="104"/>
      <c r="K401" s="105"/>
      <c r="L401" s="106"/>
      <c r="M401" s="107"/>
      <c r="N401" s="108"/>
      <c r="O401" s="106"/>
      <c r="P401" s="105"/>
      <c r="Q401" s="106"/>
      <c r="R401" s="105"/>
      <c r="S401" s="112"/>
      <c r="T401" s="105"/>
      <c r="U401" s="112"/>
      <c r="V401" s="216"/>
      <c r="W401" s="217"/>
    </row>
    <row r="402" spans="1:23" ht="24.75" customHeight="1">
      <c r="A402" s="40" t="s">
        <v>29</v>
      </c>
      <c r="B402" s="52"/>
      <c r="C402" s="100" t="s">
        <v>178</v>
      </c>
      <c r="D402" s="100" t="s">
        <v>110</v>
      </c>
      <c r="E402" s="100" t="s">
        <v>104</v>
      </c>
      <c r="F402" s="118"/>
      <c r="G402" s="103"/>
      <c r="H402" s="101">
        <f>H403+H409+H411</f>
        <v>53082</v>
      </c>
      <c r="I402" s="101">
        <f>+I403+I411</f>
        <v>1176</v>
      </c>
      <c r="J402" s="104">
        <f>J403+J406+J409+J411</f>
        <v>45823</v>
      </c>
      <c r="K402" s="105">
        <f>K403+K406+K409+K411</f>
        <v>-52182</v>
      </c>
      <c r="L402" s="112">
        <f>L403+L406+L409+L411</f>
        <v>-1176</v>
      </c>
      <c r="M402" s="104">
        <f>M403+M406+M409+M411</f>
        <v>371</v>
      </c>
      <c r="N402" s="105">
        <f>N403+N406</f>
        <v>1059</v>
      </c>
      <c r="O402" s="105">
        <f>O403+O406</f>
        <v>499</v>
      </c>
      <c r="P402" s="105">
        <f t="shared" si="47"/>
        <v>-4929</v>
      </c>
      <c r="Q402" s="106">
        <f t="shared" si="48"/>
        <v>-677</v>
      </c>
      <c r="R402" s="105">
        <f>R403+R406</f>
        <v>48228</v>
      </c>
      <c r="S402" s="112">
        <f>S403+S406</f>
        <v>508</v>
      </c>
      <c r="T402" s="105">
        <f>T403+T406</f>
        <v>48220</v>
      </c>
      <c r="U402" s="112">
        <f>U403+U406</f>
        <v>508</v>
      </c>
      <c r="V402" s="216">
        <f t="shared" si="50"/>
        <v>99.98341212573608</v>
      </c>
      <c r="W402" s="217">
        <f aca="true" t="shared" si="51" ref="W402:W407">U402/S402*100</f>
        <v>100</v>
      </c>
    </row>
    <row r="403" spans="1:23" ht="15" customHeight="1">
      <c r="A403" s="137" t="s">
        <v>60</v>
      </c>
      <c r="B403" s="52"/>
      <c r="C403" s="100" t="s">
        <v>178</v>
      </c>
      <c r="D403" s="100" t="s">
        <v>110</v>
      </c>
      <c r="E403" s="100" t="s">
        <v>104</v>
      </c>
      <c r="F403" s="120" t="s">
        <v>150</v>
      </c>
      <c r="G403" s="103"/>
      <c r="H403" s="101">
        <f>H404+H405</f>
        <v>5900</v>
      </c>
      <c r="I403" s="101"/>
      <c r="J403" s="104"/>
      <c r="K403" s="105">
        <f>K404+K405</f>
        <v>-5400</v>
      </c>
      <c r="L403" s="106"/>
      <c r="M403" s="107">
        <f>M405</f>
        <v>329</v>
      </c>
      <c r="N403" s="108">
        <f>N405</f>
        <v>613</v>
      </c>
      <c r="O403" s="106">
        <v>53</v>
      </c>
      <c r="P403" s="105">
        <f t="shared" si="47"/>
        <v>-4458</v>
      </c>
      <c r="Q403" s="106">
        <f t="shared" si="48"/>
        <v>53</v>
      </c>
      <c r="R403" s="105">
        <f>R405</f>
        <v>21533</v>
      </c>
      <c r="S403" s="112">
        <f>S405</f>
        <v>63</v>
      </c>
      <c r="T403" s="105">
        <f>T405</f>
        <v>21525</v>
      </c>
      <c r="U403" s="112">
        <f>U405</f>
        <v>63</v>
      </c>
      <c r="V403" s="216">
        <f t="shared" si="50"/>
        <v>99.96284772210096</v>
      </c>
      <c r="W403" s="217">
        <f t="shared" si="51"/>
        <v>100</v>
      </c>
    </row>
    <row r="404" spans="1:23" ht="16.5" customHeight="1" hidden="1">
      <c r="A404" s="138" t="s">
        <v>72</v>
      </c>
      <c r="B404" s="52"/>
      <c r="C404" s="100" t="s">
        <v>178</v>
      </c>
      <c r="D404" s="100" t="s">
        <v>110</v>
      </c>
      <c r="E404" s="100" t="s">
        <v>104</v>
      </c>
      <c r="F404" s="120" t="s">
        <v>150</v>
      </c>
      <c r="G404" s="103" t="s">
        <v>71</v>
      </c>
      <c r="H404" s="101">
        <v>5500</v>
      </c>
      <c r="I404" s="101"/>
      <c r="J404" s="104"/>
      <c r="K404" s="105">
        <v>-5500</v>
      </c>
      <c r="L404" s="106"/>
      <c r="M404" s="107"/>
      <c r="N404" s="108"/>
      <c r="O404" s="106"/>
      <c r="P404" s="105">
        <f t="shared" si="47"/>
        <v>-5500</v>
      </c>
      <c r="Q404" s="106">
        <f t="shared" si="48"/>
        <v>0</v>
      </c>
      <c r="R404" s="105">
        <f t="shared" si="49"/>
        <v>0</v>
      </c>
      <c r="S404" s="112">
        <f>I404+Q404</f>
        <v>0</v>
      </c>
      <c r="T404" s="105"/>
      <c r="U404" s="112"/>
      <c r="V404" s="216" t="e">
        <f t="shared" si="50"/>
        <v>#DIV/0!</v>
      </c>
      <c r="W404" s="217" t="e">
        <f t="shared" si="51"/>
        <v>#DIV/0!</v>
      </c>
    </row>
    <row r="405" spans="1:23" ht="15" customHeight="1">
      <c r="A405" s="138" t="s">
        <v>185</v>
      </c>
      <c r="B405" s="52"/>
      <c r="C405" s="100" t="s">
        <v>178</v>
      </c>
      <c r="D405" s="100" t="s">
        <v>110</v>
      </c>
      <c r="E405" s="100" t="s">
        <v>104</v>
      </c>
      <c r="F405" s="120" t="s">
        <v>150</v>
      </c>
      <c r="G405" s="103" t="s">
        <v>61</v>
      </c>
      <c r="H405" s="101">
        <v>400</v>
      </c>
      <c r="I405" s="101"/>
      <c r="J405" s="104"/>
      <c r="K405" s="105">
        <v>100</v>
      </c>
      <c r="L405" s="106"/>
      <c r="M405" s="107">
        <v>329</v>
      </c>
      <c r="N405" s="108">
        <v>613</v>
      </c>
      <c r="O405" s="106">
        <v>53</v>
      </c>
      <c r="P405" s="105">
        <f t="shared" si="47"/>
        <v>1042</v>
      </c>
      <c r="Q405" s="106">
        <f t="shared" si="48"/>
        <v>53</v>
      </c>
      <c r="R405" s="105">
        <v>21533</v>
      </c>
      <c r="S405" s="112">
        <v>63</v>
      </c>
      <c r="T405" s="105">
        <v>21525</v>
      </c>
      <c r="U405" s="112">
        <v>63</v>
      </c>
      <c r="V405" s="216">
        <f t="shared" si="50"/>
        <v>99.96284772210096</v>
      </c>
      <c r="W405" s="217">
        <f t="shared" si="51"/>
        <v>100</v>
      </c>
    </row>
    <row r="406" spans="1:23" ht="30.75" customHeight="1">
      <c r="A406" s="137" t="s">
        <v>269</v>
      </c>
      <c r="B406" s="52"/>
      <c r="C406" s="100" t="s">
        <v>178</v>
      </c>
      <c r="D406" s="100" t="s">
        <v>110</v>
      </c>
      <c r="E406" s="100" t="s">
        <v>104</v>
      </c>
      <c r="F406" s="120" t="s">
        <v>256</v>
      </c>
      <c r="G406" s="103"/>
      <c r="H406" s="101">
        <v>0</v>
      </c>
      <c r="I406" s="101"/>
      <c r="J406" s="104">
        <f>J408</f>
        <v>45823</v>
      </c>
      <c r="K406" s="105">
        <f>K407+K408</f>
        <v>400</v>
      </c>
      <c r="L406" s="106"/>
      <c r="M406" s="107">
        <f>M407</f>
        <v>42</v>
      </c>
      <c r="N406" s="108">
        <f>N407</f>
        <v>446</v>
      </c>
      <c r="O406" s="106">
        <f>O407</f>
        <v>446</v>
      </c>
      <c r="P406" s="105">
        <f t="shared" si="47"/>
        <v>46711</v>
      </c>
      <c r="Q406" s="106">
        <f t="shared" si="48"/>
        <v>446</v>
      </c>
      <c r="R406" s="105">
        <f>R407+R408</f>
        <v>26695</v>
      </c>
      <c r="S406" s="112">
        <f>S407</f>
        <v>445</v>
      </c>
      <c r="T406" s="105">
        <f>T407+T408</f>
        <v>26695</v>
      </c>
      <c r="U406" s="112">
        <f>U407</f>
        <v>445</v>
      </c>
      <c r="V406" s="216">
        <f t="shared" si="50"/>
        <v>100</v>
      </c>
      <c r="W406" s="217">
        <f t="shared" si="51"/>
        <v>100</v>
      </c>
    </row>
    <row r="407" spans="1:23" ht="29.25" customHeight="1">
      <c r="A407" s="138" t="s">
        <v>72</v>
      </c>
      <c r="B407" s="52"/>
      <c r="C407" s="100" t="s">
        <v>178</v>
      </c>
      <c r="D407" s="100" t="s">
        <v>110</v>
      </c>
      <c r="E407" s="100" t="s">
        <v>104</v>
      </c>
      <c r="F407" s="120" t="s">
        <v>256</v>
      </c>
      <c r="G407" s="103" t="s">
        <v>71</v>
      </c>
      <c r="H407" s="101">
        <v>0</v>
      </c>
      <c r="I407" s="101"/>
      <c r="J407" s="104"/>
      <c r="K407" s="105">
        <v>400</v>
      </c>
      <c r="L407" s="106"/>
      <c r="M407" s="107">
        <v>42</v>
      </c>
      <c r="N407" s="108">
        <v>446</v>
      </c>
      <c r="O407" s="106">
        <v>446</v>
      </c>
      <c r="P407" s="105">
        <f t="shared" si="47"/>
        <v>888</v>
      </c>
      <c r="Q407" s="106">
        <f t="shared" si="48"/>
        <v>446</v>
      </c>
      <c r="R407" s="105">
        <f t="shared" si="49"/>
        <v>888</v>
      </c>
      <c r="S407" s="112">
        <v>445</v>
      </c>
      <c r="T407" s="105">
        <v>888</v>
      </c>
      <c r="U407" s="112">
        <v>445</v>
      </c>
      <c r="V407" s="216">
        <f t="shared" si="50"/>
        <v>100</v>
      </c>
      <c r="W407" s="217">
        <f t="shared" si="51"/>
        <v>100</v>
      </c>
    </row>
    <row r="408" spans="1:23" ht="15" customHeight="1">
      <c r="A408" s="138" t="s">
        <v>185</v>
      </c>
      <c r="B408" s="52"/>
      <c r="C408" s="100" t="s">
        <v>178</v>
      </c>
      <c r="D408" s="100" t="s">
        <v>110</v>
      </c>
      <c r="E408" s="100" t="s">
        <v>104</v>
      </c>
      <c r="F408" s="120" t="s">
        <v>256</v>
      </c>
      <c r="G408" s="103" t="s">
        <v>61</v>
      </c>
      <c r="H408" s="101">
        <v>0</v>
      </c>
      <c r="I408" s="101"/>
      <c r="J408" s="104">
        <v>45823</v>
      </c>
      <c r="K408" s="105"/>
      <c r="L408" s="106"/>
      <c r="M408" s="107"/>
      <c r="N408" s="108"/>
      <c r="O408" s="106"/>
      <c r="P408" s="105">
        <f t="shared" si="47"/>
        <v>45823</v>
      </c>
      <c r="Q408" s="106">
        <f t="shared" si="48"/>
        <v>0</v>
      </c>
      <c r="R408" s="105">
        <v>25807</v>
      </c>
      <c r="S408" s="112"/>
      <c r="T408" s="105">
        <v>25807</v>
      </c>
      <c r="U408" s="112"/>
      <c r="V408" s="216">
        <f t="shared" si="50"/>
        <v>100</v>
      </c>
      <c r="W408" s="217"/>
    </row>
    <row r="409" spans="1:23" ht="15" hidden="1">
      <c r="A409" s="137" t="s">
        <v>149</v>
      </c>
      <c r="B409" s="52"/>
      <c r="C409" s="100" t="s">
        <v>178</v>
      </c>
      <c r="D409" s="100" t="s">
        <v>110</v>
      </c>
      <c r="E409" s="100" t="s">
        <v>104</v>
      </c>
      <c r="F409" s="120" t="s">
        <v>151</v>
      </c>
      <c r="G409" s="103"/>
      <c r="H409" s="101">
        <v>595</v>
      </c>
      <c r="I409" s="101"/>
      <c r="J409" s="104"/>
      <c r="K409" s="105">
        <f>K410</f>
        <v>-595</v>
      </c>
      <c r="L409" s="106"/>
      <c r="M409" s="107"/>
      <c r="N409" s="108"/>
      <c r="O409" s="106"/>
      <c r="P409" s="105">
        <f t="shared" si="47"/>
        <v>-595</v>
      </c>
      <c r="Q409" s="106">
        <f t="shared" si="48"/>
        <v>0</v>
      </c>
      <c r="R409" s="105">
        <f t="shared" si="49"/>
        <v>0</v>
      </c>
      <c r="S409" s="112">
        <f>I409+Q409</f>
        <v>0</v>
      </c>
      <c r="T409" s="105"/>
      <c r="U409" s="112"/>
      <c r="V409" s="216" t="e">
        <f t="shared" si="50"/>
        <v>#DIV/0!</v>
      </c>
      <c r="W409" s="217"/>
    </row>
    <row r="410" spans="1:23" ht="30" hidden="1">
      <c r="A410" s="138" t="s">
        <v>72</v>
      </c>
      <c r="B410" s="52"/>
      <c r="C410" s="100" t="s">
        <v>178</v>
      </c>
      <c r="D410" s="100" t="s">
        <v>110</v>
      </c>
      <c r="E410" s="100" t="s">
        <v>104</v>
      </c>
      <c r="F410" s="120" t="s">
        <v>151</v>
      </c>
      <c r="G410" s="103" t="s">
        <v>71</v>
      </c>
      <c r="H410" s="101">
        <v>595</v>
      </c>
      <c r="I410" s="101"/>
      <c r="J410" s="104"/>
      <c r="K410" s="105">
        <v>-595</v>
      </c>
      <c r="L410" s="106"/>
      <c r="M410" s="107"/>
      <c r="N410" s="108"/>
      <c r="O410" s="106"/>
      <c r="P410" s="105">
        <f t="shared" si="47"/>
        <v>-595</v>
      </c>
      <c r="Q410" s="106">
        <f t="shared" si="48"/>
        <v>0</v>
      </c>
      <c r="R410" s="105">
        <f t="shared" si="49"/>
        <v>0</v>
      </c>
      <c r="S410" s="112">
        <f>I410+Q410</f>
        <v>0</v>
      </c>
      <c r="T410" s="105"/>
      <c r="U410" s="112"/>
      <c r="V410" s="216" t="e">
        <f t="shared" si="50"/>
        <v>#DIV/0!</v>
      </c>
      <c r="W410" s="217"/>
    </row>
    <row r="411" spans="1:23" ht="45" hidden="1">
      <c r="A411" s="137" t="s">
        <v>163</v>
      </c>
      <c r="B411" s="52"/>
      <c r="C411" s="100" t="s">
        <v>178</v>
      </c>
      <c r="D411" s="100" t="s">
        <v>110</v>
      </c>
      <c r="E411" s="100" t="s">
        <v>104</v>
      </c>
      <c r="F411" s="120" t="s">
        <v>162</v>
      </c>
      <c r="G411" s="103"/>
      <c r="H411" s="101">
        <f>H412</f>
        <v>46587</v>
      </c>
      <c r="I411" s="101">
        <v>1176</v>
      </c>
      <c r="J411" s="104"/>
      <c r="K411" s="105">
        <f>K412</f>
        <v>-46587</v>
      </c>
      <c r="L411" s="106">
        <f>L412</f>
        <v>-1176</v>
      </c>
      <c r="M411" s="107"/>
      <c r="N411" s="108"/>
      <c r="O411" s="106"/>
      <c r="P411" s="105">
        <f t="shared" si="47"/>
        <v>-46587</v>
      </c>
      <c r="Q411" s="106">
        <f t="shared" si="48"/>
        <v>-1176</v>
      </c>
      <c r="R411" s="105">
        <f t="shared" si="49"/>
        <v>0</v>
      </c>
      <c r="S411" s="112">
        <f>I411+Q411</f>
        <v>0</v>
      </c>
      <c r="T411" s="105"/>
      <c r="U411" s="112"/>
      <c r="V411" s="216" t="e">
        <f t="shared" si="50"/>
        <v>#DIV/0!</v>
      </c>
      <c r="W411" s="217"/>
    </row>
    <row r="412" spans="1:23" ht="30" hidden="1">
      <c r="A412" s="138" t="s">
        <v>30</v>
      </c>
      <c r="B412" s="52"/>
      <c r="C412" s="100" t="s">
        <v>178</v>
      </c>
      <c r="D412" s="100" t="s">
        <v>110</v>
      </c>
      <c r="E412" s="100" t="s">
        <v>104</v>
      </c>
      <c r="F412" s="120" t="s">
        <v>162</v>
      </c>
      <c r="G412" s="103" t="s">
        <v>48</v>
      </c>
      <c r="H412" s="101">
        <v>46587</v>
      </c>
      <c r="I412" s="101">
        <v>1176</v>
      </c>
      <c r="J412" s="104"/>
      <c r="K412" s="105">
        <v>-46587</v>
      </c>
      <c r="L412" s="106">
        <v>-1176</v>
      </c>
      <c r="M412" s="107"/>
      <c r="N412" s="108"/>
      <c r="O412" s="106"/>
      <c r="P412" s="105">
        <f t="shared" si="47"/>
        <v>-46587</v>
      </c>
      <c r="Q412" s="106">
        <f t="shared" si="48"/>
        <v>-1176</v>
      </c>
      <c r="R412" s="105">
        <f t="shared" si="49"/>
        <v>0</v>
      </c>
      <c r="S412" s="112">
        <f>I412+Q412</f>
        <v>0</v>
      </c>
      <c r="T412" s="105"/>
      <c r="U412" s="112"/>
      <c r="V412" s="216" t="e">
        <f t="shared" si="50"/>
        <v>#DIV/0!</v>
      </c>
      <c r="W412" s="217"/>
    </row>
    <row r="413" spans="1:23" ht="12" customHeight="1">
      <c r="A413" s="138"/>
      <c r="B413" s="52"/>
      <c r="C413" s="100"/>
      <c r="D413" s="100"/>
      <c r="E413" s="100"/>
      <c r="F413" s="102"/>
      <c r="G413" s="103"/>
      <c r="H413" s="101"/>
      <c r="I413" s="104"/>
      <c r="J413" s="104"/>
      <c r="K413" s="105"/>
      <c r="L413" s="106"/>
      <c r="M413" s="107"/>
      <c r="N413" s="108"/>
      <c r="O413" s="106"/>
      <c r="P413" s="105"/>
      <c r="Q413" s="106"/>
      <c r="R413" s="105"/>
      <c r="S413" s="112"/>
      <c r="T413" s="105"/>
      <c r="U413" s="112"/>
      <c r="V413" s="216"/>
      <c r="W413" s="217"/>
    </row>
    <row r="414" spans="1:23" ht="36" customHeight="1">
      <c r="A414" s="173" t="s">
        <v>130</v>
      </c>
      <c r="B414" s="52"/>
      <c r="C414" s="97" t="s">
        <v>179</v>
      </c>
      <c r="D414" s="97"/>
      <c r="E414" s="97"/>
      <c r="F414" s="109"/>
      <c r="G414" s="110"/>
      <c r="H414" s="98">
        <f>H415+H450+H456</f>
        <v>100780</v>
      </c>
      <c r="I414" s="104"/>
      <c r="J414" s="113">
        <f>J415+J450+J456</f>
        <v>82</v>
      </c>
      <c r="K414" s="99">
        <f>K415+K450+K456</f>
        <v>0</v>
      </c>
      <c r="L414" s="179">
        <f>L415+L450+L456</f>
        <v>0</v>
      </c>
      <c r="M414" s="113">
        <f>M415+M441+M450+M456</f>
        <v>-3260</v>
      </c>
      <c r="N414" s="99">
        <f>N415+N441+N450+N456</f>
        <v>-20252</v>
      </c>
      <c r="O414" s="179"/>
      <c r="P414" s="99">
        <f t="shared" si="47"/>
        <v>-23430</v>
      </c>
      <c r="Q414" s="115">
        <f t="shared" si="48"/>
        <v>0</v>
      </c>
      <c r="R414" s="99">
        <f>R415+R441+R450+R456</f>
        <v>75466</v>
      </c>
      <c r="S414" s="179"/>
      <c r="T414" s="99">
        <f>T415+T441+T450+T456</f>
        <v>58766</v>
      </c>
      <c r="U414" s="179"/>
      <c r="V414" s="214">
        <f t="shared" si="50"/>
        <v>77.8708292476082</v>
      </c>
      <c r="W414" s="215"/>
    </row>
    <row r="415" spans="1:23" ht="14.25" customHeight="1">
      <c r="A415" s="67" t="s">
        <v>9</v>
      </c>
      <c r="B415" s="52"/>
      <c r="C415" s="97" t="s">
        <v>179</v>
      </c>
      <c r="D415" s="97" t="s">
        <v>100</v>
      </c>
      <c r="E415" s="97"/>
      <c r="F415" s="109"/>
      <c r="G415" s="110"/>
      <c r="H415" s="98">
        <f>H416+H424+H428+H432</f>
        <v>69980</v>
      </c>
      <c r="I415" s="113"/>
      <c r="J415" s="113"/>
      <c r="K415" s="99">
        <f>K416+K420+K424+K428+K432</f>
        <v>0</v>
      </c>
      <c r="L415" s="115"/>
      <c r="M415" s="178">
        <f>M416+M420+M424+M428+M432</f>
        <v>-3431</v>
      </c>
      <c r="N415" s="114">
        <f>N420+N424+N428+N432</f>
        <v>-19627</v>
      </c>
      <c r="O415" s="115"/>
      <c r="P415" s="99">
        <f t="shared" si="47"/>
        <v>-23058</v>
      </c>
      <c r="Q415" s="115">
        <f t="shared" si="48"/>
        <v>0</v>
      </c>
      <c r="R415" s="99">
        <f>R420+R424+R428+R432</f>
        <v>44816</v>
      </c>
      <c r="S415" s="179"/>
      <c r="T415" s="99">
        <f>T420+T424+T428+T432</f>
        <v>28122</v>
      </c>
      <c r="U415" s="179"/>
      <c r="V415" s="214">
        <f t="shared" si="50"/>
        <v>62.74991074616209</v>
      </c>
      <c r="W415" s="215"/>
    </row>
    <row r="416" spans="1:23" ht="37.5" customHeight="1" hidden="1">
      <c r="A416" s="63" t="s">
        <v>12</v>
      </c>
      <c r="B416" s="68"/>
      <c r="C416" s="100" t="s">
        <v>179</v>
      </c>
      <c r="D416" s="100" t="s">
        <v>100</v>
      </c>
      <c r="E416" s="100" t="s">
        <v>103</v>
      </c>
      <c r="F416" s="102"/>
      <c r="G416" s="103"/>
      <c r="H416" s="101">
        <v>17855</v>
      </c>
      <c r="I416" s="104"/>
      <c r="J416" s="104"/>
      <c r="K416" s="105">
        <f>K418</f>
        <v>-17855</v>
      </c>
      <c r="L416" s="106"/>
      <c r="M416" s="107"/>
      <c r="N416" s="108"/>
      <c r="O416" s="106"/>
      <c r="P416" s="105">
        <f t="shared" si="47"/>
        <v>-17855</v>
      </c>
      <c r="Q416" s="106">
        <f t="shared" si="48"/>
        <v>0</v>
      </c>
      <c r="R416" s="105">
        <f t="shared" si="49"/>
        <v>0</v>
      </c>
      <c r="S416" s="112"/>
      <c r="T416" s="105"/>
      <c r="U416" s="112"/>
      <c r="V416" s="216" t="e">
        <f t="shared" si="50"/>
        <v>#DIV/0!</v>
      </c>
      <c r="W416" s="217" t="e">
        <f>U416/S416*100</f>
        <v>#DIV/0!</v>
      </c>
    </row>
    <row r="417" spans="1:23" ht="15" customHeight="1" hidden="1">
      <c r="A417" s="251" t="s">
        <v>52</v>
      </c>
      <c r="B417" s="252"/>
      <c r="C417" s="100" t="s">
        <v>179</v>
      </c>
      <c r="D417" s="100" t="s">
        <v>100</v>
      </c>
      <c r="E417" s="100" t="s">
        <v>103</v>
      </c>
      <c r="F417" s="100" t="s">
        <v>95</v>
      </c>
      <c r="G417" s="103"/>
      <c r="H417" s="101">
        <v>17855</v>
      </c>
      <c r="I417" s="104"/>
      <c r="J417" s="104"/>
      <c r="K417" s="105">
        <f>K418</f>
        <v>-17855</v>
      </c>
      <c r="L417" s="106"/>
      <c r="M417" s="107"/>
      <c r="N417" s="108"/>
      <c r="O417" s="106"/>
      <c r="P417" s="105">
        <f t="shared" si="47"/>
        <v>-17855</v>
      </c>
      <c r="Q417" s="106">
        <f t="shared" si="48"/>
        <v>0</v>
      </c>
      <c r="R417" s="105">
        <f t="shared" si="49"/>
        <v>0</v>
      </c>
      <c r="S417" s="112"/>
      <c r="T417" s="105"/>
      <c r="U417" s="112"/>
      <c r="V417" s="216" t="e">
        <f t="shared" si="50"/>
        <v>#DIV/0!</v>
      </c>
      <c r="W417" s="217" t="e">
        <f>U417/S417*100</f>
        <v>#DIV/0!</v>
      </c>
    </row>
    <row r="418" spans="1:23" ht="17.25" customHeight="1" hidden="1">
      <c r="A418" s="39" t="s">
        <v>53</v>
      </c>
      <c r="B418" s="68"/>
      <c r="C418" s="100" t="s">
        <v>179</v>
      </c>
      <c r="D418" s="100" t="s">
        <v>100</v>
      </c>
      <c r="E418" s="100" t="s">
        <v>103</v>
      </c>
      <c r="F418" s="100" t="s">
        <v>95</v>
      </c>
      <c r="G418" s="103" t="s">
        <v>36</v>
      </c>
      <c r="H418" s="101">
        <v>17855</v>
      </c>
      <c r="I418" s="104"/>
      <c r="J418" s="104"/>
      <c r="K418" s="105">
        <v>-17855</v>
      </c>
      <c r="L418" s="106"/>
      <c r="M418" s="107"/>
      <c r="N418" s="108"/>
      <c r="O418" s="106"/>
      <c r="P418" s="105">
        <f t="shared" si="47"/>
        <v>-17855</v>
      </c>
      <c r="Q418" s="106">
        <f t="shared" si="48"/>
        <v>0</v>
      </c>
      <c r="R418" s="105">
        <f t="shared" si="49"/>
        <v>0</v>
      </c>
      <c r="S418" s="112"/>
      <c r="T418" s="105"/>
      <c r="U418" s="112"/>
      <c r="V418" s="216" t="e">
        <f t="shared" si="50"/>
        <v>#DIV/0!</v>
      </c>
      <c r="W418" s="217" t="e">
        <f>U418/S418*100</f>
        <v>#DIV/0!</v>
      </c>
    </row>
    <row r="419" spans="1:23" ht="12" customHeight="1" hidden="1">
      <c r="A419" s="39"/>
      <c r="B419" s="68"/>
      <c r="C419" s="100"/>
      <c r="D419" s="100"/>
      <c r="E419" s="100"/>
      <c r="F419" s="100"/>
      <c r="G419" s="103"/>
      <c r="H419" s="101"/>
      <c r="I419" s="104"/>
      <c r="J419" s="104"/>
      <c r="K419" s="105"/>
      <c r="L419" s="106"/>
      <c r="M419" s="107"/>
      <c r="N419" s="108"/>
      <c r="O419" s="106"/>
      <c r="P419" s="105"/>
      <c r="Q419" s="106"/>
      <c r="R419" s="105"/>
      <c r="S419" s="112"/>
      <c r="T419" s="105"/>
      <c r="U419" s="112"/>
      <c r="V419" s="216" t="e">
        <f t="shared" si="50"/>
        <v>#DIV/0!</v>
      </c>
      <c r="W419" s="217" t="e">
        <f>U419/S419*100</f>
        <v>#DIV/0!</v>
      </c>
    </row>
    <row r="420" spans="1:23" ht="48" customHeight="1">
      <c r="A420" s="40" t="s">
        <v>239</v>
      </c>
      <c r="B420" s="64"/>
      <c r="C420" s="100" t="s">
        <v>179</v>
      </c>
      <c r="D420" s="100" t="s">
        <v>100</v>
      </c>
      <c r="E420" s="100" t="s">
        <v>104</v>
      </c>
      <c r="F420" s="100"/>
      <c r="G420" s="103"/>
      <c r="H420" s="101">
        <v>0</v>
      </c>
      <c r="I420" s="104"/>
      <c r="J420" s="104"/>
      <c r="K420" s="105">
        <f>K422</f>
        <v>17855</v>
      </c>
      <c r="L420" s="106"/>
      <c r="M420" s="107"/>
      <c r="N420" s="108">
        <f>N421</f>
        <v>-2226</v>
      </c>
      <c r="O420" s="106"/>
      <c r="P420" s="105">
        <f t="shared" si="47"/>
        <v>15629</v>
      </c>
      <c r="Q420" s="106">
        <f t="shared" si="48"/>
        <v>0</v>
      </c>
      <c r="R420" s="105">
        <f t="shared" si="49"/>
        <v>15629</v>
      </c>
      <c r="S420" s="112"/>
      <c r="T420" s="105">
        <f>T421</f>
        <v>15490</v>
      </c>
      <c r="U420" s="112"/>
      <c r="V420" s="216">
        <f t="shared" si="50"/>
        <v>99.1106276793141</v>
      </c>
      <c r="W420" s="217"/>
    </row>
    <row r="421" spans="1:23" ht="30.75" customHeight="1">
      <c r="A421" s="245" t="s">
        <v>52</v>
      </c>
      <c r="B421" s="246"/>
      <c r="C421" s="100" t="s">
        <v>179</v>
      </c>
      <c r="D421" s="100" t="s">
        <v>100</v>
      </c>
      <c r="E421" s="100" t="s">
        <v>104</v>
      </c>
      <c r="F421" s="100" t="s">
        <v>95</v>
      </c>
      <c r="G421" s="103"/>
      <c r="H421" s="101">
        <v>0</v>
      </c>
      <c r="I421" s="104"/>
      <c r="J421" s="104"/>
      <c r="K421" s="105">
        <f>K422</f>
        <v>17855</v>
      </c>
      <c r="L421" s="106"/>
      <c r="M421" s="107"/>
      <c r="N421" s="108">
        <f>N422</f>
        <v>-2226</v>
      </c>
      <c r="O421" s="106"/>
      <c r="P421" s="105">
        <f t="shared" si="47"/>
        <v>15629</v>
      </c>
      <c r="Q421" s="106">
        <f t="shared" si="48"/>
        <v>0</v>
      </c>
      <c r="R421" s="105">
        <f t="shared" si="49"/>
        <v>15629</v>
      </c>
      <c r="S421" s="112"/>
      <c r="T421" s="105">
        <f>T422</f>
        <v>15490</v>
      </c>
      <c r="U421" s="112"/>
      <c r="V421" s="216">
        <f t="shared" si="50"/>
        <v>99.1106276793141</v>
      </c>
      <c r="W421" s="217"/>
    </row>
    <row r="422" spans="1:23" ht="15" customHeight="1">
      <c r="A422" s="138" t="s">
        <v>53</v>
      </c>
      <c r="B422" s="148"/>
      <c r="C422" s="100" t="s">
        <v>179</v>
      </c>
      <c r="D422" s="100" t="s">
        <v>100</v>
      </c>
      <c r="E422" s="100" t="s">
        <v>104</v>
      </c>
      <c r="F422" s="100" t="s">
        <v>95</v>
      </c>
      <c r="G422" s="103" t="s">
        <v>36</v>
      </c>
      <c r="H422" s="101">
        <v>0</v>
      </c>
      <c r="I422" s="104"/>
      <c r="J422" s="104"/>
      <c r="K422" s="105">
        <v>17855</v>
      </c>
      <c r="L422" s="106"/>
      <c r="M422" s="107"/>
      <c r="N422" s="108">
        <v>-2226</v>
      </c>
      <c r="O422" s="106"/>
      <c r="P422" s="105">
        <f t="shared" si="47"/>
        <v>15629</v>
      </c>
      <c r="Q422" s="106">
        <f t="shared" si="48"/>
        <v>0</v>
      </c>
      <c r="R422" s="105">
        <f t="shared" si="49"/>
        <v>15629</v>
      </c>
      <c r="S422" s="112"/>
      <c r="T422" s="105">
        <v>15490</v>
      </c>
      <c r="U422" s="112"/>
      <c r="V422" s="216">
        <f t="shared" si="50"/>
        <v>99.1106276793141</v>
      </c>
      <c r="W422" s="217"/>
    </row>
    <row r="423" spans="1:23" ht="12" customHeight="1">
      <c r="A423" s="138"/>
      <c r="B423" s="147"/>
      <c r="C423" s="121"/>
      <c r="D423" s="100"/>
      <c r="E423" s="100"/>
      <c r="F423" s="100"/>
      <c r="G423" s="103"/>
      <c r="H423" s="101"/>
      <c r="I423" s="104"/>
      <c r="J423" s="104"/>
      <c r="K423" s="105"/>
      <c r="L423" s="106"/>
      <c r="M423" s="107"/>
      <c r="N423" s="108"/>
      <c r="O423" s="106"/>
      <c r="P423" s="105"/>
      <c r="Q423" s="106"/>
      <c r="R423" s="105"/>
      <c r="S423" s="112"/>
      <c r="T423" s="105"/>
      <c r="U423" s="112"/>
      <c r="V423" s="216"/>
      <c r="W423" s="217"/>
    </row>
    <row r="424" spans="1:23" ht="24" customHeight="1">
      <c r="A424" s="40" t="s">
        <v>14</v>
      </c>
      <c r="B424" s="68"/>
      <c r="C424" s="100" t="s">
        <v>179</v>
      </c>
      <c r="D424" s="100" t="s">
        <v>100</v>
      </c>
      <c r="E424" s="100" t="s">
        <v>106</v>
      </c>
      <c r="F424" s="102"/>
      <c r="G424" s="103"/>
      <c r="H424" s="104">
        <v>16500</v>
      </c>
      <c r="I424" s="104"/>
      <c r="J424" s="104"/>
      <c r="K424" s="105"/>
      <c r="L424" s="106"/>
      <c r="M424" s="107"/>
      <c r="N424" s="108">
        <f>N425</f>
        <v>-13500</v>
      </c>
      <c r="O424" s="106"/>
      <c r="P424" s="105">
        <f t="shared" si="47"/>
        <v>-13500</v>
      </c>
      <c r="Q424" s="106">
        <f t="shared" si="48"/>
        <v>0</v>
      </c>
      <c r="R424" s="105">
        <f t="shared" si="49"/>
        <v>3000</v>
      </c>
      <c r="S424" s="112"/>
      <c r="T424" s="105">
        <f>T425</f>
        <v>2434</v>
      </c>
      <c r="U424" s="112"/>
      <c r="V424" s="216">
        <f t="shared" si="50"/>
        <v>81.13333333333334</v>
      </c>
      <c r="W424" s="217"/>
    </row>
    <row r="425" spans="1:23" ht="28.5" customHeight="1">
      <c r="A425" s="139" t="s">
        <v>139</v>
      </c>
      <c r="B425" s="68"/>
      <c r="C425" s="100" t="s">
        <v>179</v>
      </c>
      <c r="D425" s="100" t="s">
        <v>100</v>
      </c>
      <c r="E425" s="100" t="s">
        <v>106</v>
      </c>
      <c r="F425" s="100" t="s">
        <v>97</v>
      </c>
      <c r="G425" s="103"/>
      <c r="H425" s="104">
        <v>16500</v>
      </c>
      <c r="I425" s="104"/>
      <c r="J425" s="104"/>
      <c r="K425" s="105"/>
      <c r="L425" s="106"/>
      <c r="M425" s="107"/>
      <c r="N425" s="108">
        <f>N426</f>
        <v>-13500</v>
      </c>
      <c r="O425" s="106"/>
      <c r="P425" s="105">
        <f t="shared" si="47"/>
        <v>-13500</v>
      </c>
      <c r="Q425" s="106">
        <f t="shared" si="48"/>
        <v>0</v>
      </c>
      <c r="R425" s="105">
        <f t="shared" si="49"/>
        <v>3000</v>
      </c>
      <c r="S425" s="112"/>
      <c r="T425" s="105">
        <f>T426</f>
        <v>2434</v>
      </c>
      <c r="U425" s="112"/>
      <c r="V425" s="216">
        <f t="shared" si="50"/>
        <v>81.13333333333334</v>
      </c>
      <c r="W425" s="217"/>
    </row>
    <row r="426" spans="1:23" ht="30" customHeight="1">
      <c r="A426" s="140" t="s">
        <v>68</v>
      </c>
      <c r="B426" s="68"/>
      <c r="C426" s="100" t="s">
        <v>179</v>
      </c>
      <c r="D426" s="100" t="s">
        <v>100</v>
      </c>
      <c r="E426" s="100" t="s">
        <v>106</v>
      </c>
      <c r="F426" s="100" t="s">
        <v>97</v>
      </c>
      <c r="G426" s="103" t="s">
        <v>41</v>
      </c>
      <c r="H426" s="104">
        <v>16500</v>
      </c>
      <c r="I426" s="104"/>
      <c r="J426" s="104"/>
      <c r="K426" s="105"/>
      <c r="L426" s="106"/>
      <c r="M426" s="107"/>
      <c r="N426" s="108">
        <v>-13500</v>
      </c>
      <c r="O426" s="106"/>
      <c r="P426" s="105">
        <f t="shared" si="47"/>
        <v>-13500</v>
      </c>
      <c r="Q426" s="106">
        <f t="shared" si="48"/>
        <v>0</v>
      </c>
      <c r="R426" s="105">
        <f t="shared" si="49"/>
        <v>3000</v>
      </c>
      <c r="S426" s="112"/>
      <c r="T426" s="105">
        <v>2434</v>
      </c>
      <c r="U426" s="112"/>
      <c r="V426" s="216">
        <f t="shared" si="50"/>
        <v>81.13333333333334</v>
      </c>
      <c r="W426" s="217"/>
    </row>
    <row r="427" spans="1:23" ht="12" customHeight="1">
      <c r="A427" s="140"/>
      <c r="B427" s="68"/>
      <c r="C427" s="121"/>
      <c r="D427" s="100"/>
      <c r="E427" s="100"/>
      <c r="F427" s="100"/>
      <c r="G427" s="103"/>
      <c r="H427" s="101"/>
      <c r="I427" s="104"/>
      <c r="J427" s="104"/>
      <c r="K427" s="105"/>
      <c r="L427" s="106"/>
      <c r="M427" s="107"/>
      <c r="N427" s="108"/>
      <c r="O427" s="106"/>
      <c r="P427" s="105"/>
      <c r="Q427" s="106"/>
      <c r="R427" s="105"/>
      <c r="S427" s="112"/>
      <c r="T427" s="105"/>
      <c r="U427" s="112"/>
      <c r="V427" s="216"/>
      <c r="W427" s="217"/>
    </row>
    <row r="428" spans="1:23" ht="14.25" customHeight="1">
      <c r="A428" s="40" t="s">
        <v>15</v>
      </c>
      <c r="B428" s="68"/>
      <c r="C428" s="100" t="s">
        <v>179</v>
      </c>
      <c r="D428" s="100" t="s">
        <v>100</v>
      </c>
      <c r="E428" s="100" t="s">
        <v>107</v>
      </c>
      <c r="F428" s="100"/>
      <c r="G428" s="103"/>
      <c r="H428" s="104">
        <v>6000</v>
      </c>
      <c r="I428" s="104"/>
      <c r="J428" s="104"/>
      <c r="K428" s="105"/>
      <c r="L428" s="106"/>
      <c r="M428" s="107">
        <f>M429</f>
        <v>-3720</v>
      </c>
      <c r="N428" s="108"/>
      <c r="O428" s="106"/>
      <c r="P428" s="105">
        <f t="shared" si="47"/>
        <v>-3720</v>
      </c>
      <c r="Q428" s="106">
        <f t="shared" si="48"/>
        <v>0</v>
      </c>
      <c r="R428" s="105">
        <f>R429</f>
        <v>174</v>
      </c>
      <c r="S428" s="112"/>
      <c r="T428" s="105">
        <f>T429</f>
        <v>0</v>
      </c>
      <c r="U428" s="112"/>
      <c r="V428" s="216"/>
      <c r="W428" s="217"/>
    </row>
    <row r="429" spans="1:23" ht="15.75" customHeight="1">
      <c r="A429" s="139" t="s">
        <v>69</v>
      </c>
      <c r="B429" s="68"/>
      <c r="C429" s="100" t="s">
        <v>179</v>
      </c>
      <c r="D429" s="100" t="s">
        <v>100</v>
      </c>
      <c r="E429" s="100" t="s">
        <v>107</v>
      </c>
      <c r="F429" s="100" t="s">
        <v>98</v>
      </c>
      <c r="G429" s="103"/>
      <c r="H429" s="104">
        <v>6000</v>
      </c>
      <c r="I429" s="104"/>
      <c r="J429" s="104"/>
      <c r="K429" s="105"/>
      <c r="L429" s="106"/>
      <c r="M429" s="107">
        <f>M430</f>
        <v>-3720</v>
      </c>
      <c r="N429" s="108"/>
      <c r="O429" s="106"/>
      <c r="P429" s="105">
        <f t="shared" si="47"/>
        <v>-3720</v>
      </c>
      <c r="Q429" s="106">
        <f t="shared" si="48"/>
        <v>0</v>
      </c>
      <c r="R429" s="105">
        <f>R430</f>
        <v>174</v>
      </c>
      <c r="S429" s="112"/>
      <c r="T429" s="105">
        <f>T430</f>
        <v>0</v>
      </c>
      <c r="U429" s="112"/>
      <c r="V429" s="216"/>
      <c r="W429" s="217"/>
    </row>
    <row r="430" spans="1:23" ht="30.75" customHeight="1">
      <c r="A430" s="140" t="s">
        <v>70</v>
      </c>
      <c r="B430" s="68"/>
      <c r="C430" s="100" t="s">
        <v>179</v>
      </c>
      <c r="D430" s="100" t="s">
        <v>100</v>
      </c>
      <c r="E430" s="100" t="s">
        <v>107</v>
      </c>
      <c r="F430" s="100" t="s">
        <v>98</v>
      </c>
      <c r="G430" s="103" t="s">
        <v>42</v>
      </c>
      <c r="H430" s="104">
        <v>6000</v>
      </c>
      <c r="I430" s="104"/>
      <c r="J430" s="104"/>
      <c r="K430" s="105"/>
      <c r="L430" s="106"/>
      <c r="M430" s="107">
        <v>-3720</v>
      </c>
      <c r="N430" s="108"/>
      <c r="O430" s="106"/>
      <c r="P430" s="105">
        <f t="shared" si="47"/>
        <v>-3720</v>
      </c>
      <c r="Q430" s="106">
        <f t="shared" si="48"/>
        <v>0</v>
      </c>
      <c r="R430" s="105">
        <v>174</v>
      </c>
      <c r="S430" s="112"/>
      <c r="T430" s="105">
        <v>0</v>
      </c>
      <c r="U430" s="112"/>
      <c r="V430" s="216"/>
      <c r="W430" s="217"/>
    </row>
    <row r="431" spans="1:23" ht="12" customHeight="1">
      <c r="A431" s="140"/>
      <c r="B431" s="68"/>
      <c r="C431" s="121"/>
      <c r="D431" s="100"/>
      <c r="E431" s="100"/>
      <c r="F431" s="100"/>
      <c r="G431" s="103"/>
      <c r="H431" s="101"/>
      <c r="I431" s="104"/>
      <c r="J431" s="104"/>
      <c r="K431" s="105"/>
      <c r="L431" s="106"/>
      <c r="M431" s="107"/>
      <c r="N431" s="108"/>
      <c r="O431" s="106"/>
      <c r="P431" s="105"/>
      <c r="Q431" s="106"/>
      <c r="R431" s="105"/>
      <c r="S431" s="112"/>
      <c r="T431" s="105"/>
      <c r="U431" s="112"/>
      <c r="V431" s="216"/>
      <c r="W431" s="217"/>
    </row>
    <row r="432" spans="1:23" ht="24.75" customHeight="1">
      <c r="A432" s="63" t="s">
        <v>16</v>
      </c>
      <c r="B432" s="69"/>
      <c r="C432" s="100" t="s">
        <v>179</v>
      </c>
      <c r="D432" s="100" t="s">
        <v>100</v>
      </c>
      <c r="E432" s="100" t="s">
        <v>108</v>
      </c>
      <c r="F432" s="100"/>
      <c r="G432" s="103"/>
      <c r="H432" s="101">
        <f>H433+H435+H437</f>
        <v>29625</v>
      </c>
      <c r="I432" s="104"/>
      <c r="J432" s="104"/>
      <c r="K432" s="105"/>
      <c r="L432" s="106"/>
      <c r="M432" s="107">
        <f>M433</f>
        <v>289</v>
      </c>
      <c r="N432" s="108">
        <f>N433+N435</f>
        <v>-3901</v>
      </c>
      <c r="O432" s="106"/>
      <c r="P432" s="105">
        <f aca="true" t="shared" si="52" ref="P432:P508">J432+K432+M432+N432</f>
        <v>-3612</v>
      </c>
      <c r="Q432" s="106">
        <f aca="true" t="shared" si="53" ref="Q432:Q508">L432+O432</f>
        <v>0</v>
      </c>
      <c r="R432" s="105">
        <f aca="true" t="shared" si="54" ref="R432:R508">H432+P432</f>
        <v>26013</v>
      </c>
      <c r="S432" s="112"/>
      <c r="T432" s="105">
        <f>T433+T435+T437</f>
        <v>10198</v>
      </c>
      <c r="U432" s="112"/>
      <c r="V432" s="216">
        <f t="shared" si="50"/>
        <v>39.20347518548418</v>
      </c>
      <c r="W432" s="217"/>
    </row>
    <row r="433" spans="1:23" ht="30" customHeight="1">
      <c r="A433" s="237" t="s">
        <v>52</v>
      </c>
      <c r="B433" s="238"/>
      <c r="C433" s="100" t="s">
        <v>179</v>
      </c>
      <c r="D433" s="100" t="s">
        <v>100</v>
      </c>
      <c r="E433" s="100" t="s">
        <v>108</v>
      </c>
      <c r="F433" s="100" t="s">
        <v>95</v>
      </c>
      <c r="G433" s="103"/>
      <c r="H433" s="101">
        <v>3125</v>
      </c>
      <c r="I433" s="104"/>
      <c r="J433" s="104"/>
      <c r="K433" s="105"/>
      <c r="L433" s="106"/>
      <c r="M433" s="107">
        <f>M434</f>
        <v>289</v>
      </c>
      <c r="N433" s="108">
        <f>N434</f>
        <v>-2701</v>
      </c>
      <c r="O433" s="106"/>
      <c r="P433" s="105">
        <f t="shared" si="52"/>
        <v>-2412</v>
      </c>
      <c r="Q433" s="106">
        <f t="shared" si="53"/>
        <v>0</v>
      </c>
      <c r="R433" s="105">
        <f t="shared" si="54"/>
        <v>713</v>
      </c>
      <c r="S433" s="112"/>
      <c r="T433" s="105">
        <f>T434</f>
        <v>691</v>
      </c>
      <c r="U433" s="112"/>
      <c r="V433" s="216">
        <f t="shared" si="50"/>
        <v>96.91444600280505</v>
      </c>
      <c r="W433" s="217"/>
    </row>
    <row r="434" spans="1:23" ht="15.75" customHeight="1">
      <c r="A434" s="138" t="s">
        <v>53</v>
      </c>
      <c r="B434" s="147"/>
      <c r="C434" s="100" t="s">
        <v>179</v>
      </c>
      <c r="D434" s="100" t="s">
        <v>100</v>
      </c>
      <c r="E434" s="100" t="s">
        <v>108</v>
      </c>
      <c r="F434" s="100" t="s">
        <v>95</v>
      </c>
      <c r="G434" s="103" t="s">
        <v>36</v>
      </c>
      <c r="H434" s="101">
        <v>3125</v>
      </c>
      <c r="I434" s="104"/>
      <c r="J434" s="104"/>
      <c r="K434" s="105"/>
      <c r="L434" s="106"/>
      <c r="M434" s="107">
        <v>289</v>
      </c>
      <c r="N434" s="108">
        <v>-2701</v>
      </c>
      <c r="O434" s="106"/>
      <c r="P434" s="105">
        <f t="shared" si="52"/>
        <v>-2412</v>
      </c>
      <c r="Q434" s="106">
        <f t="shared" si="53"/>
        <v>0</v>
      </c>
      <c r="R434" s="105">
        <f t="shared" si="54"/>
        <v>713</v>
      </c>
      <c r="S434" s="112"/>
      <c r="T434" s="105">
        <v>691</v>
      </c>
      <c r="U434" s="112"/>
      <c r="V434" s="216">
        <f t="shared" si="50"/>
        <v>96.91444600280505</v>
      </c>
      <c r="W434" s="217"/>
    </row>
    <row r="435" spans="1:23" ht="60" customHeight="1">
      <c r="A435" s="137" t="s">
        <v>186</v>
      </c>
      <c r="B435" s="147"/>
      <c r="C435" s="100" t="s">
        <v>179</v>
      </c>
      <c r="D435" s="100" t="s">
        <v>100</v>
      </c>
      <c r="E435" s="100" t="s">
        <v>108</v>
      </c>
      <c r="F435" s="100" t="s">
        <v>165</v>
      </c>
      <c r="G435" s="103"/>
      <c r="H435" s="101">
        <v>1500</v>
      </c>
      <c r="I435" s="104"/>
      <c r="J435" s="104"/>
      <c r="K435" s="105"/>
      <c r="L435" s="106"/>
      <c r="M435" s="107"/>
      <c r="N435" s="108">
        <f>N436</f>
        <v>-1200</v>
      </c>
      <c r="O435" s="106"/>
      <c r="P435" s="105">
        <f t="shared" si="52"/>
        <v>-1200</v>
      </c>
      <c r="Q435" s="106">
        <f t="shared" si="53"/>
        <v>0</v>
      </c>
      <c r="R435" s="105">
        <f t="shared" si="54"/>
        <v>300</v>
      </c>
      <c r="S435" s="112"/>
      <c r="T435" s="105">
        <f>T436</f>
        <v>300</v>
      </c>
      <c r="U435" s="112"/>
      <c r="V435" s="216">
        <f t="shared" si="50"/>
        <v>100</v>
      </c>
      <c r="W435" s="217"/>
    </row>
    <row r="436" spans="1:23" ht="59.25" customHeight="1">
      <c r="A436" s="138" t="s">
        <v>164</v>
      </c>
      <c r="B436" s="147"/>
      <c r="C436" s="100" t="s">
        <v>179</v>
      </c>
      <c r="D436" s="100" t="s">
        <v>100</v>
      </c>
      <c r="E436" s="100" t="s">
        <v>108</v>
      </c>
      <c r="F436" s="100" t="s">
        <v>165</v>
      </c>
      <c r="G436" s="103" t="s">
        <v>166</v>
      </c>
      <c r="H436" s="101">
        <v>1500</v>
      </c>
      <c r="I436" s="104"/>
      <c r="J436" s="104"/>
      <c r="K436" s="105"/>
      <c r="L436" s="106"/>
      <c r="M436" s="107"/>
      <c r="N436" s="108">
        <v>-1200</v>
      </c>
      <c r="O436" s="106"/>
      <c r="P436" s="105">
        <f t="shared" si="52"/>
        <v>-1200</v>
      </c>
      <c r="Q436" s="106">
        <f t="shared" si="53"/>
        <v>0</v>
      </c>
      <c r="R436" s="105">
        <f t="shared" si="54"/>
        <v>300</v>
      </c>
      <c r="S436" s="112"/>
      <c r="T436" s="105">
        <v>300</v>
      </c>
      <c r="U436" s="112"/>
      <c r="V436" s="216">
        <f t="shared" si="50"/>
        <v>100</v>
      </c>
      <c r="W436" s="217"/>
    </row>
    <row r="437" spans="1:23" ht="45.75" customHeight="1">
      <c r="A437" s="151" t="s">
        <v>189</v>
      </c>
      <c r="B437" s="152"/>
      <c r="C437" s="122" t="s">
        <v>179</v>
      </c>
      <c r="D437" s="122" t="s">
        <v>100</v>
      </c>
      <c r="E437" s="122" t="s">
        <v>108</v>
      </c>
      <c r="F437" s="122" t="s">
        <v>190</v>
      </c>
      <c r="G437" s="123"/>
      <c r="H437" s="101">
        <f>H438</f>
        <v>25000</v>
      </c>
      <c r="I437" s="104"/>
      <c r="J437" s="104"/>
      <c r="K437" s="105"/>
      <c r="L437" s="106"/>
      <c r="M437" s="107"/>
      <c r="N437" s="108"/>
      <c r="O437" s="106"/>
      <c r="P437" s="105">
        <f t="shared" si="52"/>
        <v>0</v>
      </c>
      <c r="Q437" s="106">
        <f t="shared" si="53"/>
        <v>0</v>
      </c>
      <c r="R437" s="105">
        <f t="shared" si="54"/>
        <v>25000</v>
      </c>
      <c r="S437" s="112"/>
      <c r="T437" s="105">
        <f>T438</f>
        <v>9207</v>
      </c>
      <c r="U437" s="112"/>
      <c r="V437" s="216">
        <f t="shared" si="50"/>
        <v>36.828</v>
      </c>
      <c r="W437" s="217"/>
    </row>
    <row r="438" spans="1:23" ht="29.25" customHeight="1">
      <c r="A438" s="70" t="s">
        <v>191</v>
      </c>
      <c r="B438" s="152"/>
      <c r="C438" s="122" t="s">
        <v>179</v>
      </c>
      <c r="D438" s="122" t="s">
        <v>100</v>
      </c>
      <c r="E438" s="122" t="s">
        <v>108</v>
      </c>
      <c r="F438" s="122" t="s">
        <v>190</v>
      </c>
      <c r="G438" s="123" t="s">
        <v>192</v>
      </c>
      <c r="H438" s="101">
        <f>H439</f>
        <v>25000</v>
      </c>
      <c r="I438" s="104"/>
      <c r="J438" s="104"/>
      <c r="K438" s="105"/>
      <c r="L438" s="106"/>
      <c r="M438" s="107"/>
      <c r="N438" s="108"/>
      <c r="O438" s="106"/>
      <c r="P438" s="105">
        <f t="shared" si="52"/>
        <v>0</v>
      </c>
      <c r="Q438" s="106">
        <f t="shared" si="53"/>
        <v>0</v>
      </c>
      <c r="R438" s="105">
        <f t="shared" si="54"/>
        <v>25000</v>
      </c>
      <c r="S438" s="112"/>
      <c r="T438" s="105">
        <v>9207</v>
      </c>
      <c r="U438" s="112"/>
      <c r="V438" s="216">
        <f t="shared" si="50"/>
        <v>36.828</v>
      </c>
      <c r="W438" s="217"/>
    </row>
    <row r="439" spans="1:23" ht="27.75" customHeight="1">
      <c r="A439" s="153" t="s">
        <v>193</v>
      </c>
      <c r="B439" s="154"/>
      <c r="C439" s="155"/>
      <c r="D439" s="156"/>
      <c r="E439" s="156"/>
      <c r="F439" s="156"/>
      <c r="G439" s="157"/>
      <c r="H439" s="55">
        <v>25000</v>
      </c>
      <c r="I439" s="186"/>
      <c r="J439" s="186"/>
      <c r="K439" s="187"/>
      <c r="L439" s="188"/>
      <c r="M439" s="189"/>
      <c r="N439" s="190"/>
      <c r="O439" s="188"/>
      <c r="P439" s="187">
        <f t="shared" si="52"/>
        <v>0</v>
      </c>
      <c r="Q439" s="188">
        <f t="shared" si="53"/>
        <v>0</v>
      </c>
      <c r="R439" s="187">
        <f t="shared" si="54"/>
        <v>25000</v>
      </c>
      <c r="S439" s="191"/>
      <c r="T439" s="187">
        <v>9207</v>
      </c>
      <c r="U439" s="191"/>
      <c r="V439" s="218">
        <f t="shared" si="50"/>
        <v>36.828</v>
      </c>
      <c r="W439" s="217"/>
    </row>
    <row r="440" spans="1:23" ht="12" customHeight="1">
      <c r="A440" s="80"/>
      <c r="B440" s="81"/>
      <c r="C440" s="126"/>
      <c r="D440" s="124"/>
      <c r="E440" s="124"/>
      <c r="F440" s="124"/>
      <c r="G440" s="125"/>
      <c r="H440" s="101"/>
      <c r="I440" s="104"/>
      <c r="J440" s="104"/>
      <c r="K440" s="105"/>
      <c r="L440" s="106"/>
      <c r="M440" s="107"/>
      <c r="N440" s="108"/>
      <c r="O440" s="106"/>
      <c r="P440" s="105"/>
      <c r="Q440" s="106"/>
      <c r="R440" s="105"/>
      <c r="S440" s="112"/>
      <c r="T440" s="105"/>
      <c r="U440" s="112"/>
      <c r="V440" s="216"/>
      <c r="W440" s="217"/>
    </row>
    <row r="441" spans="1:23" ht="24" customHeight="1">
      <c r="A441" s="42" t="s">
        <v>17</v>
      </c>
      <c r="B441" s="81"/>
      <c r="C441" s="127" t="s">
        <v>179</v>
      </c>
      <c r="D441" s="128" t="s">
        <v>102</v>
      </c>
      <c r="E441" s="128"/>
      <c r="F441" s="128"/>
      <c r="G441" s="129"/>
      <c r="H441" s="98">
        <v>0</v>
      </c>
      <c r="I441" s="113"/>
      <c r="J441" s="113"/>
      <c r="K441" s="99"/>
      <c r="L441" s="115"/>
      <c r="M441" s="178">
        <f>M442+M446</f>
        <v>171</v>
      </c>
      <c r="N441" s="114"/>
      <c r="O441" s="115"/>
      <c r="P441" s="99">
        <f t="shared" si="52"/>
        <v>171</v>
      </c>
      <c r="Q441" s="115"/>
      <c r="R441" s="99">
        <f>R446</f>
        <v>489</v>
      </c>
      <c r="S441" s="179"/>
      <c r="T441" s="99">
        <f>T446</f>
        <v>489</v>
      </c>
      <c r="U441" s="179"/>
      <c r="V441" s="214">
        <f t="shared" si="50"/>
        <v>100</v>
      </c>
      <c r="W441" s="215"/>
    </row>
    <row r="442" spans="1:23" ht="12.75" customHeight="1" hidden="1">
      <c r="A442" s="73" t="s">
        <v>73</v>
      </c>
      <c r="B442" s="81"/>
      <c r="C442" s="126" t="s">
        <v>179</v>
      </c>
      <c r="D442" s="124" t="s">
        <v>102</v>
      </c>
      <c r="E442" s="124" t="s">
        <v>101</v>
      </c>
      <c r="F442" s="124"/>
      <c r="G442" s="125"/>
      <c r="H442" s="101">
        <v>0</v>
      </c>
      <c r="I442" s="104"/>
      <c r="J442" s="104"/>
      <c r="K442" s="105"/>
      <c r="L442" s="106"/>
      <c r="M442" s="107">
        <f>M443</f>
        <v>5</v>
      </c>
      <c r="N442" s="108"/>
      <c r="O442" s="106"/>
      <c r="P442" s="105">
        <f t="shared" si="52"/>
        <v>5</v>
      </c>
      <c r="Q442" s="106"/>
      <c r="R442" s="105"/>
      <c r="S442" s="112"/>
      <c r="T442" s="105"/>
      <c r="U442" s="112"/>
      <c r="V442" s="216" t="e">
        <f t="shared" si="50"/>
        <v>#DIV/0!</v>
      </c>
      <c r="W442" s="217"/>
    </row>
    <row r="443" spans="1:23" ht="16.5" customHeight="1" hidden="1">
      <c r="A443" s="142" t="s">
        <v>82</v>
      </c>
      <c r="B443" s="81"/>
      <c r="C443" s="126" t="s">
        <v>179</v>
      </c>
      <c r="D443" s="124" t="s">
        <v>102</v>
      </c>
      <c r="E443" s="124" t="s">
        <v>101</v>
      </c>
      <c r="F443" s="124" t="s">
        <v>206</v>
      </c>
      <c r="G443" s="125"/>
      <c r="H443" s="101">
        <v>0</v>
      </c>
      <c r="I443" s="104"/>
      <c r="J443" s="104"/>
      <c r="K443" s="105"/>
      <c r="L443" s="106"/>
      <c r="M443" s="107">
        <f>M444</f>
        <v>5</v>
      </c>
      <c r="N443" s="108"/>
      <c r="O443" s="106"/>
      <c r="P443" s="105">
        <f t="shared" si="52"/>
        <v>5</v>
      </c>
      <c r="Q443" s="106"/>
      <c r="R443" s="105"/>
      <c r="S443" s="112"/>
      <c r="T443" s="105"/>
      <c r="U443" s="112"/>
      <c r="V443" s="216" t="e">
        <f t="shared" si="50"/>
        <v>#DIV/0!</v>
      </c>
      <c r="W443" s="217"/>
    </row>
    <row r="444" spans="1:23" ht="48" customHeight="1" hidden="1">
      <c r="A444" s="143" t="s">
        <v>87</v>
      </c>
      <c r="B444" s="81"/>
      <c r="C444" s="126" t="s">
        <v>179</v>
      </c>
      <c r="D444" s="124" t="s">
        <v>102</v>
      </c>
      <c r="E444" s="124" t="s">
        <v>101</v>
      </c>
      <c r="F444" s="124" t="s">
        <v>206</v>
      </c>
      <c r="G444" s="125" t="s">
        <v>88</v>
      </c>
      <c r="H444" s="101">
        <v>0</v>
      </c>
      <c r="I444" s="104"/>
      <c r="J444" s="104"/>
      <c r="K444" s="105"/>
      <c r="L444" s="106"/>
      <c r="M444" s="107">
        <v>5</v>
      </c>
      <c r="N444" s="108"/>
      <c r="O444" s="106"/>
      <c r="P444" s="105">
        <f t="shared" si="52"/>
        <v>5</v>
      </c>
      <c r="Q444" s="106"/>
      <c r="R444" s="105"/>
      <c r="S444" s="112"/>
      <c r="T444" s="105"/>
      <c r="U444" s="112"/>
      <c r="V444" s="216" t="e">
        <f t="shared" si="50"/>
        <v>#DIV/0!</v>
      </c>
      <c r="W444" s="217"/>
    </row>
    <row r="445" spans="1:23" ht="12" customHeight="1" hidden="1">
      <c r="A445" s="80"/>
      <c r="B445" s="81"/>
      <c r="C445" s="126"/>
      <c r="D445" s="124"/>
      <c r="E445" s="124"/>
      <c r="F445" s="124"/>
      <c r="G445" s="125"/>
      <c r="H445" s="101"/>
      <c r="I445" s="104"/>
      <c r="J445" s="104"/>
      <c r="K445" s="105"/>
      <c r="L445" s="106"/>
      <c r="M445" s="107"/>
      <c r="N445" s="108"/>
      <c r="O445" s="106"/>
      <c r="P445" s="105"/>
      <c r="Q445" s="106"/>
      <c r="R445" s="105"/>
      <c r="S445" s="112"/>
      <c r="T445" s="105"/>
      <c r="U445" s="112"/>
      <c r="V445" s="216" t="e">
        <f t="shared" si="50"/>
        <v>#DIV/0!</v>
      </c>
      <c r="W445" s="217"/>
    </row>
    <row r="446" spans="1:23" ht="47.25" customHeight="1">
      <c r="A446" s="40" t="s">
        <v>18</v>
      </c>
      <c r="B446" s="81"/>
      <c r="C446" s="124" t="s">
        <v>179</v>
      </c>
      <c r="D446" s="124" t="s">
        <v>102</v>
      </c>
      <c r="E446" s="124" t="s">
        <v>109</v>
      </c>
      <c r="F446" s="124"/>
      <c r="G446" s="125"/>
      <c r="H446" s="101">
        <v>0</v>
      </c>
      <c r="I446" s="104"/>
      <c r="J446" s="104"/>
      <c r="K446" s="105"/>
      <c r="L446" s="106"/>
      <c r="M446" s="107">
        <f>M447</f>
        <v>166</v>
      </c>
      <c r="N446" s="108"/>
      <c r="O446" s="106"/>
      <c r="P446" s="105">
        <f t="shared" si="52"/>
        <v>166</v>
      </c>
      <c r="Q446" s="106"/>
      <c r="R446" s="105">
        <f>R447</f>
        <v>489</v>
      </c>
      <c r="S446" s="112"/>
      <c r="T446" s="105">
        <f>T447</f>
        <v>489</v>
      </c>
      <c r="U446" s="112"/>
      <c r="V446" s="216">
        <f t="shared" si="50"/>
        <v>100</v>
      </c>
      <c r="W446" s="217"/>
    </row>
    <row r="447" spans="1:23" ht="45" customHeight="1">
      <c r="A447" s="139" t="s">
        <v>74</v>
      </c>
      <c r="B447" s="81"/>
      <c r="C447" s="124" t="s">
        <v>179</v>
      </c>
      <c r="D447" s="124" t="s">
        <v>102</v>
      </c>
      <c r="E447" s="124" t="s">
        <v>109</v>
      </c>
      <c r="F447" s="124" t="s">
        <v>141</v>
      </c>
      <c r="G447" s="125"/>
      <c r="H447" s="101">
        <v>0</v>
      </c>
      <c r="I447" s="104"/>
      <c r="J447" s="104"/>
      <c r="K447" s="105"/>
      <c r="L447" s="106"/>
      <c r="M447" s="107">
        <f>M448</f>
        <v>166</v>
      </c>
      <c r="N447" s="108"/>
      <c r="O447" s="106"/>
      <c r="P447" s="105">
        <f t="shared" si="52"/>
        <v>166</v>
      </c>
      <c r="Q447" s="106"/>
      <c r="R447" s="105">
        <f>R448</f>
        <v>489</v>
      </c>
      <c r="S447" s="112"/>
      <c r="T447" s="105">
        <f>T448</f>
        <v>489</v>
      </c>
      <c r="U447" s="112"/>
      <c r="V447" s="216">
        <f t="shared" si="50"/>
        <v>100</v>
      </c>
      <c r="W447" s="217"/>
    </row>
    <row r="448" spans="1:23" ht="60.75" customHeight="1">
      <c r="A448" s="140" t="s">
        <v>209</v>
      </c>
      <c r="B448" s="81"/>
      <c r="C448" s="124" t="s">
        <v>179</v>
      </c>
      <c r="D448" s="124" t="s">
        <v>102</v>
      </c>
      <c r="E448" s="124" t="s">
        <v>109</v>
      </c>
      <c r="F448" s="124" t="s">
        <v>141</v>
      </c>
      <c r="G448" s="125" t="s">
        <v>75</v>
      </c>
      <c r="H448" s="101">
        <v>0</v>
      </c>
      <c r="I448" s="104"/>
      <c r="J448" s="104"/>
      <c r="K448" s="105"/>
      <c r="L448" s="106"/>
      <c r="M448" s="107">
        <v>166</v>
      </c>
      <c r="N448" s="108"/>
      <c r="O448" s="106"/>
      <c r="P448" s="105">
        <f t="shared" si="52"/>
        <v>166</v>
      </c>
      <c r="Q448" s="106"/>
      <c r="R448" s="105">
        <v>489</v>
      </c>
      <c r="S448" s="112"/>
      <c r="T448" s="105">
        <v>489</v>
      </c>
      <c r="U448" s="112"/>
      <c r="V448" s="216">
        <f t="shared" si="50"/>
        <v>100</v>
      </c>
      <c r="W448" s="217"/>
    </row>
    <row r="449" spans="1:23" ht="12" customHeight="1">
      <c r="A449" s="141"/>
      <c r="B449" s="52"/>
      <c r="C449" s="100"/>
      <c r="D449" s="100"/>
      <c r="E449" s="100"/>
      <c r="F449" s="102"/>
      <c r="G449" s="103"/>
      <c r="H449" s="101"/>
      <c r="I449" s="104"/>
      <c r="J449" s="104"/>
      <c r="K449" s="105"/>
      <c r="L449" s="106"/>
      <c r="M449" s="107"/>
      <c r="N449" s="108"/>
      <c r="O449" s="106"/>
      <c r="P449" s="105"/>
      <c r="Q449" s="106"/>
      <c r="R449" s="105"/>
      <c r="S449" s="112"/>
      <c r="T449" s="105"/>
      <c r="U449" s="112"/>
      <c r="V449" s="216"/>
      <c r="W449" s="217"/>
    </row>
    <row r="450" spans="1:23" ht="14.25" customHeight="1">
      <c r="A450" s="71" t="s">
        <v>26</v>
      </c>
      <c r="B450" s="60"/>
      <c r="C450" s="97" t="s">
        <v>179</v>
      </c>
      <c r="D450" s="97" t="s">
        <v>109</v>
      </c>
      <c r="E450" s="97"/>
      <c r="F450" s="109"/>
      <c r="G450" s="110"/>
      <c r="H450" s="98">
        <f>H451</f>
        <v>30000</v>
      </c>
      <c r="I450" s="104"/>
      <c r="J450" s="104"/>
      <c r="K450" s="105"/>
      <c r="L450" s="106"/>
      <c r="M450" s="107"/>
      <c r="N450" s="108"/>
      <c r="O450" s="106"/>
      <c r="P450" s="99">
        <f t="shared" si="52"/>
        <v>0</v>
      </c>
      <c r="Q450" s="115">
        <f t="shared" si="53"/>
        <v>0</v>
      </c>
      <c r="R450" s="99">
        <f t="shared" si="54"/>
        <v>30000</v>
      </c>
      <c r="S450" s="179"/>
      <c r="T450" s="99">
        <f>T451</f>
        <v>30000</v>
      </c>
      <c r="U450" s="179"/>
      <c r="V450" s="214">
        <f t="shared" si="50"/>
        <v>100</v>
      </c>
      <c r="W450" s="215"/>
    </row>
    <row r="451" spans="1:23" ht="14.25" customHeight="1">
      <c r="A451" s="72" t="s">
        <v>27</v>
      </c>
      <c r="B451" s="60"/>
      <c r="C451" s="100" t="s">
        <v>179</v>
      </c>
      <c r="D451" s="100" t="s">
        <v>109</v>
      </c>
      <c r="E451" s="100" t="s">
        <v>101</v>
      </c>
      <c r="F451" s="102"/>
      <c r="G451" s="103"/>
      <c r="H451" s="101">
        <f>H452</f>
        <v>30000</v>
      </c>
      <c r="I451" s="104"/>
      <c r="J451" s="104"/>
      <c r="K451" s="105"/>
      <c r="L451" s="106"/>
      <c r="M451" s="107"/>
      <c r="N451" s="108"/>
      <c r="O451" s="106"/>
      <c r="P451" s="105">
        <f t="shared" si="52"/>
        <v>0</v>
      </c>
      <c r="Q451" s="106">
        <f t="shared" si="53"/>
        <v>0</v>
      </c>
      <c r="R451" s="105">
        <f t="shared" si="54"/>
        <v>30000</v>
      </c>
      <c r="S451" s="112"/>
      <c r="T451" s="105">
        <f>T452</f>
        <v>30000</v>
      </c>
      <c r="U451" s="112"/>
      <c r="V451" s="216">
        <f t="shared" si="50"/>
        <v>100</v>
      </c>
      <c r="W451" s="217"/>
    </row>
    <row r="452" spans="1:23" ht="30.75" customHeight="1">
      <c r="A452" s="139" t="s">
        <v>45</v>
      </c>
      <c r="B452" s="52"/>
      <c r="C452" s="100" t="s">
        <v>179</v>
      </c>
      <c r="D452" s="100" t="s">
        <v>109</v>
      </c>
      <c r="E452" s="100" t="s">
        <v>101</v>
      </c>
      <c r="F452" s="102">
        <v>5120000</v>
      </c>
      <c r="G452" s="103"/>
      <c r="H452" s="101">
        <f>H453</f>
        <v>30000</v>
      </c>
      <c r="I452" s="104"/>
      <c r="J452" s="104"/>
      <c r="K452" s="105"/>
      <c r="L452" s="106"/>
      <c r="M452" s="107"/>
      <c r="N452" s="108"/>
      <c r="O452" s="106"/>
      <c r="P452" s="105">
        <f t="shared" si="52"/>
        <v>0</v>
      </c>
      <c r="Q452" s="106">
        <f t="shared" si="53"/>
        <v>0</v>
      </c>
      <c r="R452" s="105">
        <f t="shared" si="54"/>
        <v>30000</v>
      </c>
      <c r="S452" s="112"/>
      <c r="T452" s="105">
        <f>T453</f>
        <v>30000</v>
      </c>
      <c r="U452" s="112"/>
      <c r="V452" s="216">
        <f t="shared" si="50"/>
        <v>100</v>
      </c>
      <c r="W452" s="217"/>
    </row>
    <row r="453" spans="1:23" ht="45.75" customHeight="1">
      <c r="A453" s="140" t="s">
        <v>34</v>
      </c>
      <c r="B453" s="52"/>
      <c r="C453" s="100" t="s">
        <v>179</v>
      </c>
      <c r="D453" s="100" t="s">
        <v>109</v>
      </c>
      <c r="E453" s="100" t="s">
        <v>101</v>
      </c>
      <c r="F453" s="102">
        <v>5120000</v>
      </c>
      <c r="G453" s="103" t="s">
        <v>43</v>
      </c>
      <c r="H453" s="101">
        <f>H454</f>
        <v>30000</v>
      </c>
      <c r="I453" s="104"/>
      <c r="J453" s="104"/>
      <c r="K453" s="105"/>
      <c r="L453" s="106"/>
      <c r="M453" s="107"/>
      <c r="N453" s="108"/>
      <c r="O453" s="106"/>
      <c r="P453" s="105">
        <f t="shared" si="52"/>
        <v>0</v>
      </c>
      <c r="Q453" s="106">
        <f t="shared" si="53"/>
        <v>0</v>
      </c>
      <c r="R453" s="105">
        <f t="shared" si="54"/>
        <v>30000</v>
      </c>
      <c r="S453" s="112"/>
      <c r="T453" s="105">
        <v>30000</v>
      </c>
      <c r="U453" s="112"/>
      <c r="V453" s="216">
        <f t="shared" si="50"/>
        <v>100</v>
      </c>
      <c r="W453" s="217"/>
    </row>
    <row r="454" spans="1:23" ht="52.5" customHeight="1">
      <c r="A454" s="54" t="s">
        <v>231</v>
      </c>
      <c r="B454" s="52"/>
      <c r="C454" s="170"/>
      <c r="D454" s="170"/>
      <c r="E454" s="170"/>
      <c r="F454" s="171"/>
      <c r="G454" s="172"/>
      <c r="H454" s="168">
        <v>30000</v>
      </c>
      <c r="I454" s="192"/>
      <c r="J454" s="192"/>
      <c r="K454" s="180"/>
      <c r="L454" s="183"/>
      <c r="M454" s="193"/>
      <c r="N454" s="182"/>
      <c r="O454" s="183"/>
      <c r="P454" s="180">
        <f t="shared" si="52"/>
        <v>0</v>
      </c>
      <c r="Q454" s="183">
        <f t="shared" si="53"/>
        <v>0</v>
      </c>
      <c r="R454" s="180">
        <f t="shared" si="54"/>
        <v>30000</v>
      </c>
      <c r="S454" s="181"/>
      <c r="T454" s="180">
        <v>30000</v>
      </c>
      <c r="U454" s="181"/>
      <c r="V454" s="218">
        <f t="shared" si="50"/>
        <v>100</v>
      </c>
      <c r="W454" s="217"/>
    </row>
    <row r="455" spans="1:23" ht="12" customHeight="1">
      <c r="A455" s="39"/>
      <c r="B455" s="52"/>
      <c r="C455" s="100"/>
      <c r="D455" s="100"/>
      <c r="E455" s="100"/>
      <c r="F455" s="102"/>
      <c r="G455" s="103"/>
      <c r="H455" s="101"/>
      <c r="I455" s="104"/>
      <c r="J455" s="104"/>
      <c r="K455" s="105"/>
      <c r="L455" s="106"/>
      <c r="M455" s="107"/>
      <c r="N455" s="108"/>
      <c r="O455" s="106"/>
      <c r="P455" s="105"/>
      <c r="Q455" s="106"/>
      <c r="R455" s="105"/>
      <c r="S455" s="112"/>
      <c r="T455" s="105"/>
      <c r="U455" s="112"/>
      <c r="V455" s="216"/>
      <c r="W455" s="217"/>
    </row>
    <row r="456" spans="1:23" ht="14.25" customHeight="1">
      <c r="A456" s="42" t="s">
        <v>7</v>
      </c>
      <c r="B456" s="61"/>
      <c r="C456" s="97" t="s">
        <v>179</v>
      </c>
      <c r="D456" s="97" t="s">
        <v>110</v>
      </c>
      <c r="E456" s="97"/>
      <c r="F456" s="109"/>
      <c r="G456" s="110"/>
      <c r="H456" s="98">
        <v>800</v>
      </c>
      <c r="I456" s="113"/>
      <c r="J456" s="113">
        <f>J457+J461</f>
        <v>82</v>
      </c>
      <c r="K456" s="99">
        <f>K457+K461</f>
        <v>0</v>
      </c>
      <c r="L456" s="115"/>
      <c r="M456" s="178"/>
      <c r="N456" s="114">
        <f>N457</f>
        <v>-625</v>
      </c>
      <c r="O456" s="115"/>
      <c r="P456" s="99">
        <f t="shared" si="52"/>
        <v>-543</v>
      </c>
      <c r="Q456" s="115">
        <f t="shared" si="53"/>
        <v>0</v>
      </c>
      <c r="R456" s="99">
        <f>R457+R461</f>
        <v>161</v>
      </c>
      <c r="S456" s="179"/>
      <c r="T456" s="99">
        <f>T457+T461</f>
        <v>155</v>
      </c>
      <c r="U456" s="179"/>
      <c r="V456" s="214">
        <f t="shared" si="50"/>
        <v>96.27329192546584</v>
      </c>
      <c r="W456" s="215"/>
    </row>
    <row r="457" spans="1:23" ht="24" customHeight="1">
      <c r="A457" s="63" t="s">
        <v>266</v>
      </c>
      <c r="B457" s="61"/>
      <c r="C457" s="100" t="s">
        <v>179</v>
      </c>
      <c r="D457" s="100" t="s">
        <v>110</v>
      </c>
      <c r="E457" s="100" t="s">
        <v>101</v>
      </c>
      <c r="F457" s="102"/>
      <c r="G457" s="103"/>
      <c r="H457" s="101">
        <v>0</v>
      </c>
      <c r="I457" s="104"/>
      <c r="J457" s="104"/>
      <c r="K457" s="105">
        <f>K458</f>
        <v>800</v>
      </c>
      <c r="L457" s="106"/>
      <c r="M457" s="107"/>
      <c r="N457" s="108">
        <f>N458</f>
        <v>-625</v>
      </c>
      <c r="O457" s="106"/>
      <c r="P457" s="105">
        <f t="shared" si="52"/>
        <v>175</v>
      </c>
      <c r="Q457" s="106">
        <f t="shared" si="53"/>
        <v>0</v>
      </c>
      <c r="R457" s="105">
        <f>R458</f>
        <v>6</v>
      </c>
      <c r="S457" s="112"/>
      <c r="T457" s="105">
        <f>T458</f>
        <v>0</v>
      </c>
      <c r="U457" s="112"/>
      <c r="V457" s="216"/>
      <c r="W457" s="217"/>
    </row>
    <row r="458" spans="1:23" ht="15" customHeight="1">
      <c r="A458" s="139" t="s">
        <v>149</v>
      </c>
      <c r="B458" s="61"/>
      <c r="C458" s="100" t="s">
        <v>179</v>
      </c>
      <c r="D458" s="100" t="s">
        <v>110</v>
      </c>
      <c r="E458" s="100" t="s">
        <v>101</v>
      </c>
      <c r="F458" s="102">
        <v>5230000</v>
      </c>
      <c r="G458" s="103"/>
      <c r="H458" s="101">
        <v>0</v>
      </c>
      <c r="I458" s="104"/>
      <c r="J458" s="104"/>
      <c r="K458" s="105">
        <f>K459</f>
        <v>800</v>
      </c>
      <c r="L458" s="106"/>
      <c r="M458" s="107"/>
      <c r="N458" s="108">
        <f>N459</f>
        <v>-625</v>
      </c>
      <c r="O458" s="106"/>
      <c r="P458" s="105">
        <f t="shared" si="52"/>
        <v>175</v>
      </c>
      <c r="Q458" s="106">
        <f t="shared" si="53"/>
        <v>0</v>
      </c>
      <c r="R458" s="105">
        <f>R459</f>
        <v>6</v>
      </c>
      <c r="S458" s="112"/>
      <c r="T458" s="105">
        <f>T459</f>
        <v>0</v>
      </c>
      <c r="U458" s="112"/>
      <c r="V458" s="216"/>
      <c r="W458" s="217"/>
    </row>
    <row r="459" spans="1:23" ht="28.5" customHeight="1">
      <c r="A459" s="140" t="s">
        <v>72</v>
      </c>
      <c r="B459" s="61"/>
      <c r="C459" s="100" t="s">
        <v>179</v>
      </c>
      <c r="D459" s="100" t="s">
        <v>110</v>
      </c>
      <c r="E459" s="100" t="s">
        <v>101</v>
      </c>
      <c r="F459" s="102">
        <v>5230000</v>
      </c>
      <c r="G459" s="103" t="s">
        <v>71</v>
      </c>
      <c r="H459" s="101">
        <v>0</v>
      </c>
      <c r="I459" s="104"/>
      <c r="J459" s="104"/>
      <c r="K459" s="105">
        <v>800</v>
      </c>
      <c r="L459" s="106"/>
      <c r="M459" s="107"/>
      <c r="N459" s="108">
        <v>-625</v>
      </c>
      <c r="O459" s="106"/>
      <c r="P459" s="105">
        <f t="shared" si="52"/>
        <v>175</v>
      </c>
      <c r="Q459" s="106">
        <f t="shared" si="53"/>
        <v>0</v>
      </c>
      <c r="R459" s="105">
        <v>6</v>
      </c>
      <c r="S459" s="112"/>
      <c r="T459" s="105">
        <v>0</v>
      </c>
      <c r="U459" s="112"/>
      <c r="V459" s="216"/>
      <c r="W459" s="217"/>
    </row>
    <row r="460" spans="1:23" ht="11.25" customHeight="1">
      <c r="A460" s="140"/>
      <c r="B460" s="61"/>
      <c r="C460" s="100"/>
      <c r="D460" s="100"/>
      <c r="E460" s="100"/>
      <c r="F460" s="102"/>
      <c r="G460" s="103"/>
      <c r="H460" s="101"/>
      <c r="I460" s="104"/>
      <c r="J460" s="104"/>
      <c r="K460" s="105"/>
      <c r="L460" s="106"/>
      <c r="M460" s="107"/>
      <c r="N460" s="108"/>
      <c r="O460" s="106"/>
      <c r="P460" s="105"/>
      <c r="Q460" s="106"/>
      <c r="R460" s="105"/>
      <c r="S460" s="112"/>
      <c r="T460" s="105"/>
      <c r="U460" s="112"/>
      <c r="V460" s="216"/>
      <c r="W460" s="217"/>
    </row>
    <row r="461" spans="1:23" ht="24.75" customHeight="1">
      <c r="A461" s="63" t="s">
        <v>29</v>
      </c>
      <c r="B461" s="52"/>
      <c r="C461" s="100" t="s">
        <v>179</v>
      </c>
      <c r="D461" s="100" t="s">
        <v>110</v>
      </c>
      <c r="E461" s="100" t="s">
        <v>104</v>
      </c>
      <c r="F461" s="102"/>
      <c r="G461" s="103"/>
      <c r="H461" s="101">
        <v>800</v>
      </c>
      <c r="I461" s="104"/>
      <c r="J461" s="104">
        <f>J462</f>
        <v>82</v>
      </c>
      <c r="K461" s="105">
        <f>K464</f>
        <v>-800</v>
      </c>
      <c r="L461" s="106"/>
      <c r="M461" s="107"/>
      <c r="N461" s="108"/>
      <c r="O461" s="106"/>
      <c r="P461" s="105">
        <f t="shared" si="52"/>
        <v>-718</v>
      </c>
      <c r="Q461" s="106">
        <f t="shared" si="53"/>
        <v>0</v>
      </c>
      <c r="R461" s="105">
        <f>R462+R466</f>
        <v>155</v>
      </c>
      <c r="S461" s="112"/>
      <c r="T461" s="105">
        <f>T462+T466</f>
        <v>155</v>
      </c>
      <c r="U461" s="112"/>
      <c r="V461" s="216">
        <f t="shared" si="50"/>
        <v>100</v>
      </c>
      <c r="W461" s="217"/>
    </row>
    <row r="462" spans="1:23" ht="29.25" customHeight="1">
      <c r="A462" s="140" t="s">
        <v>72</v>
      </c>
      <c r="B462" s="52"/>
      <c r="C462" s="100" t="s">
        <v>179</v>
      </c>
      <c r="D462" s="100" t="s">
        <v>110</v>
      </c>
      <c r="E462" s="100" t="s">
        <v>104</v>
      </c>
      <c r="F462" s="102">
        <v>5050000</v>
      </c>
      <c r="G462" s="103"/>
      <c r="H462" s="101">
        <v>0</v>
      </c>
      <c r="I462" s="104"/>
      <c r="J462" s="104">
        <f>J463</f>
        <v>82</v>
      </c>
      <c r="K462" s="105"/>
      <c r="L462" s="106"/>
      <c r="M462" s="107"/>
      <c r="N462" s="108"/>
      <c r="O462" s="106"/>
      <c r="P462" s="105">
        <f t="shared" si="52"/>
        <v>82</v>
      </c>
      <c r="Q462" s="106">
        <f t="shared" si="53"/>
        <v>0</v>
      </c>
      <c r="R462" s="105">
        <f>R463</f>
        <v>112</v>
      </c>
      <c r="S462" s="112"/>
      <c r="T462" s="105">
        <f>T463</f>
        <v>112</v>
      </c>
      <c r="U462" s="112"/>
      <c r="V462" s="216">
        <f t="shared" si="50"/>
        <v>100</v>
      </c>
      <c r="W462" s="217"/>
    </row>
    <row r="463" spans="1:23" ht="15" customHeight="1">
      <c r="A463" s="140" t="s">
        <v>185</v>
      </c>
      <c r="B463" s="52"/>
      <c r="C463" s="100" t="s">
        <v>179</v>
      </c>
      <c r="D463" s="100" t="s">
        <v>110</v>
      </c>
      <c r="E463" s="100" t="s">
        <v>104</v>
      </c>
      <c r="F463" s="102">
        <v>5050000</v>
      </c>
      <c r="G463" s="103" t="s">
        <v>61</v>
      </c>
      <c r="H463" s="101">
        <v>0</v>
      </c>
      <c r="I463" s="104"/>
      <c r="J463" s="104">
        <v>82</v>
      </c>
      <c r="K463" s="105"/>
      <c r="L463" s="106"/>
      <c r="M463" s="107"/>
      <c r="N463" s="108"/>
      <c r="O463" s="106"/>
      <c r="P463" s="105">
        <f t="shared" si="52"/>
        <v>82</v>
      </c>
      <c r="Q463" s="106">
        <f t="shared" si="53"/>
        <v>0</v>
      </c>
      <c r="R463" s="105">
        <v>112</v>
      </c>
      <c r="S463" s="112"/>
      <c r="T463" s="105">
        <v>112</v>
      </c>
      <c r="U463" s="112"/>
      <c r="V463" s="216">
        <f t="shared" si="50"/>
        <v>100</v>
      </c>
      <c r="W463" s="217"/>
    </row>
    <row r="464" spans="1:23" ht="15.75" customHeight="1" hidden="1">
      <c r="A464" s="139" t="s">
        <v>149</v>
      </c>
      <c r="B464" s="52"/>
      <c r="C464" s="100" t="s">
        <v>179</v>
      </c>
      <c r="D464" s="100" t="s">
        <v>110</v>
      </c>
      <c r="E464" s="100" t="s">
        <v>104</v>
      </c>
      <c r="F464" s="102">
        <v>5230000</v>
      </c>
      <c r="G464" s="103"/>
      <c r="H464" s="101">
        <v>800</v>
      </c>
      <c r="I464" s="104"/>
      <c r="J464" s="104"/>
      <c r="K464" s="105">
        <f>K465</f>
        <v>-800</v>
      </c>
      <c r="L464" s="106"/>
      <c r="M464" s="107"/>
      <c r="N464" s="108"/>
      <c r="O464" s="106"/>
      <c r="P464" s="105">
        <f t="shared" si="52"/>
        <v>-800</v>
      </c>
      <c r="Q464" s="106">
        <f t="shared" si="53"/>
        <v>0</v>
      </c>
      <c r="R464" s="105">
        <f t="shared" si="54"/>
        <v>0</v>
      </c>
      <c r="S464" s="112">
        <f>I464+Q464</f>
        <v>0</v>
      </c>
      <c r="T464" s="105"/>
      <c r="U464" s="112"/>
      <c r="V464" s="216" t="e">
        <f aca="true" t="shared" si="55" ref="V464:V527">T464/R464*100</f>
        <v>#DIV/0!</v>
      </c>
      <c r="W464" s="217"/>
    </row>
    <row r="465" spans="1:23" ht="15.75" customHeight="1" hidden="1">
      <c r="A465" s="140" t="s">
        <v>72</v>
      </c>
      <c r="B465" s="52"/>
      <c r="C465" s="100" t="s">
        <v>179</v>
      </c>
      <c r="D465" s="100" t="s">
        <v>110</v>
      </c>
      <c r="E465" s="100" t="s">
        <v>104</v>
      </c>
      <c r="F465" s="102">
        <v>5230000</v>
      </c>
      <c r="G465" s="103" t="s">
        <v>71</v>
      </c>
      <c r="H465" s="101">
        <v>800</v>
      </c>
      <c r="I465" s="104"/>
      <c r="J465" s="104"/>
      <c r="K465" s="105">
        <v>-800</v>
      </c>
      <c r="L465" s="106"/>
      <c r="M465" s="107"/>
      <c r="N465" s="108"/>
      <c r="O465" s="106"/>
      <c r="P465" s="105">
        <f t="shared" si="52"/>
        <v>-800</v>
      </c>
      <c r="Q465" s="106">
        <f t="shared" si="53"/>
        <v>0</v>
      </c>
      <c r="R465" s="105">
        <f t="shared" si="54"/>
        <v>0</v>
      </c>
      <c r="S465" s="112">
        <f>I465+Q465</f>
        <v>0</v>
      </c>
      <c r="T465" s="105"/>
      <c r="U465" s="112"/>
      <c r="V465" s="216" t="e">
        <f t="shared" si="55"/>
        <v>#DIV/0!</v>
      </c>
      <c r="W465" s="217"/>
    </row>
    <row r="466" spans="1:23" ht="30.75" customHeight="1">
      <c r="A466" s="137" t="s">
        <v>269</v>
      </c>
      <c r="B466" s="52"/>
      <c r="C466" s="100" t="s">
        <v>179</v>
      </c>
      <c r="D466" s="100" t="s">
        <v>110</v>
      </c>
      <c r="E466" s="100" t="s">
        <v>104</v>
      </c>
      <c r="F466" s="102">
        <v>5140000</v>
      </c>
      <c r="G466" s="103"/>
      <c r="H466" s="101"/>
      <c r="I466" s="104"/>
      <c r="J466" s="104"/>
      <c r="K466" s="105"/>
      <c r="L466" s="106"/>
      <c r="M466" s="107"/>
      <c r="N466" s="108"/>
      <c r="O466" s="106"/>
      <c r="P466" s="105"/>
      <c r="Q466" s="106"/>
      <c r="R466" s="105">
        <f>R467</f>
        <v>43</v>
      </c>
      <c r="S466" s="112"/>
      <c r="T466" s="105">
        <f>T467</f>
        <v>43</v>
      </c>
      <c r="U466" s="112"/>
      <c r="V466" s="216">
        <f t="shared" si="55"/>
        <v>100</v>
      </c>
      <c r="W466" s="217"/>
    </row>
    <row r="467" spans="1:23" ht="29.25" customHeight="1">
      <c r="A467" s="138" t="s">
        <v>72</v>
      </c>
      <c r="B467" s="52"/>
      <c r="C467" s="100" t="s">
        <v>179</v>
      </c>
      <c r="D467" s="100" t="s">
        <v>110</v>
      </c>
      <c r="E467" s="100" t="s">
        <v>104</v>
      </c>
      <c r="F467" s="102">
        <v>5140000</v>
      </c>
      <c r="G467" s="103" t="s">
        <v>71</v>
      </c>
      <c r="H467" s="101"/>
      <c r="I467" s="104"/>
      <c r="J467" s="104"/>
      <c r="K467" s="105"/>
      <c r="L467" s="106"/>
      <c r="M467" s="107"/>
      <c r="N467" s="108"/>
      <c r="O467" s="106"/>
      <c r="P467" s="105"/>
      <c r="Q467" s="106"/>
      <c r="R467" s="105">
        <v>43</v>
      </c>
      <c r="S467" s="112"/>
      <c r="T467" s="105">
        <v>43</v>
      </c>
      <c r="U467" s="112"/>
      <c r="V467" s="216">
        <f t="shared" si="55"/>
        <v>100</v>
      </c>
      <c r="W467" s="217"/>
    </row>
    <row r="468" spans="1:23" ht="12" customHeight="1">
      <c r="A468" s="141"/>
      <c r="B468" s="52"/>
      <c r="C468" s="100"/>
      <c r="D468" s="100"/>
      <c r="E468" s="100"/>
      <c r="F468" s="102"/>
      <c r="G468" s="103"/>
      <c r="H468" s="101"/>
      <c r="I468" s="104"/>
      <c r="J468" s="104"/>
      <c r="K468" s="105"/>
      <c r="L468" s="106"/>
      <c r="M468" s="107"/>
      <c r="N468" s="108"/>
      <c r="O468" s="106"/>
      <c r="P468" s="105"/>
      <c r="Q468" s="106"/>
      <c r="R468" s="105"/>
      <c r="S468" s="112"/>
      <c r="T468" s="105"/>
      <c r="U468" s="112"/>
      <c r="V468" s="216"/>
      <c r="W468" s="217"/>
    </row>
    <row r="469" spans="1:23" ht="24" customHeight="1">
      <c r="A469" s="173" t="s">
        <v>131</v>
      </c>
      <c r="B469" s="52"/>
      <c r="C469" s="97">
        <v>811</v>
      </c>
      <c r="D469" s="97"/>
      <c r="E469" s="97"/>
      <c r="F469" s="109"/>
      <c r="G469" s="110"/>
      <c r="H469" s="98">
        <f>H470+H498+H508+H514+H530+H491</f>
        <v>197128</v>
      </c>
      <c r="I469" s="104"/>
      <c r="J469" s="113">
        <f>J470+J491+J498+J508+J514+J530</f>
        <v>202400</v>
      </c>
      <c r="K469" s="99">
        <f>K470+K491+K498+K508+K514+K530</f>
        <v>-16000</v>
      </c>
      <c r="L469" s="179"/>
      <c r="M469" s="113"/>
      <c r="N469" s="99">
        <f>N470+N491+N498+N508+N514+N530</f>
        <v>59268</v>
      </c>
      <c r="O469" s="179">
        <f>O470</f>
        <v>21845</v>
      </c>
      <c r="P469" s="99">
        <f t="shared" si="52"/>
        <v>245668</v>
      </c>
      <c r="Q469" s="115">
        <f t="shared" si="53"/>
        <v>21845</v>
      </c>
      <c r="R469" s="99">
        <f>R470+R491+R498+R508+R514+R530</f>
        <v>446715</v>
      </c>
      <c r="S469" s="179">
        <f>S470</f>
        <v>25764</v>
      </c>
      <c r="T469" s="99">
        <f>T470+T491+T498+T508+T514+T530</f>
        <v>444448</v>
      </c>
      <c r="U469" s="179">
        <f>U470</f>
        <v>25764</v>
      </c>
      <c r="V469" s="214">
        <f t="shared" si="55"/>
        <v>99.49251760070739</v>
      </c>
      <c r="W469" s="215">
        <f aca="true" t="shared" si="56" ref="W469:W475">U469/S469*100</f>
        <v>100</v>
      </c>
    </row>
    <row r="470" spans="1:23" ht="24" customHeight="1">
      <c r="A470" s="42" t="s">
        <v>1</v>
      </c>
      <c r="B470" s="52"/>
      <c r="C470" s="97">
        <v>811</v>
      </c>
      <c r="D470" s="97" t="s">
        <v>112</v>
      </c>
      <c r="E470" s="97"/>
      <c r="F470" s="109"/>
      <c r="G470" s="110"/>
      <c r="H470" s="98">
        <f>H471+H485</f>
        <v>123322</v>
      </c>
      <c r="I470" s="113"/>
      <c r="J470" s="113">
        <f>J471+J481+J485</f>
        <v>58100</v>
      </c>
      <c r="K470" s="99">
        <f>K471+K481+K485</f>
        <v>-16000</v>
      </c>
      <c r="L470" s="115"/>
      <c r="M470" s="178"/>
      <c r="N470" s="114">
        <f>N471+N481+N485</f>
        <v>40086</v>
      </c>
      <c r="O470" s="115">
        <f>O471</f>
        <v>21845</v>
      </c>
      <c r="P470" s="99">
        <f t="shared" si="52"/>
        <v>82186</v>
      </c>
      <c r="Q470" s="115">
        <f t="shared" si="53"/>
        <v>21845</v>
      </c>
      <c r="R470" s="99">
        <f>R471+R481+R485</f>
        <v>206427</v>
      </c>
      <c r="S470" s="179">
        <f>S471</f>
        <v>25764</v>
      </c>
      <c r="T470" s="99">
        <f>T471+T481+T485</f>
        <v>205098</v>
      </c>
      <c r="U470" s="179">
        <f>U471</f>
        <v>25764</v>
      </c>
      <c r="V470" s="214">
        <f t="shared" si="55"/>
        <v>99.35618887064193</v>
      </c>
      <c r="W470" s="215">
        <f t="shared" si="56"/>
        <v>100</v>
      </c>
    </row>
    <row r="471" spans="1:23" ht="14.25" customHeight="1">
      <c r="A471" s="40" t="s">
        <v>4</v>
      </c>
      <c r="B471" s="52"/>
      <c r="C471" s="100">
        <v>811</v>
      </c>
      <c r="D471" s="100" t="s">
        <v>112</v>
      </c>
      <c r="E471" s="100" t="s">
        <v>100</v>
      </c>
      <c r="F471" s="102"/>
      <c r="G471" s="103"/>
      <c r="H471" s="101">
        <f>H472+H477</f>
        <v>66000</v>
      </c>
      <c r="I471" s="104"/>
      <c r="J471" s="104">
        <f>J472</f>
        <v>52600</v>
      </c>
      <c r="K471" s="105">
        <f>K472+K477</f>
        <v>5000</v>
      </c>
      <c r="L471" s="106"/>
      <c r="M471" s="107"/>
      <c r="N471" s="108">
        <f>N472</f>
        <v>35827</v>
      </c>
      <c r="O471" s="106">
        <f>O472</f>
        <v>21845</v>
      </c>
      <c r="P471" s="105">
        <f t="shared" si="52"/>
        <v>93427</v>
      </c>
      <c r="Q471" s="106">
        <f t="shared" si="53"/>
        <v>21845</v>
      </c>
      <c r="R471" s="105">
        <f>R472+R477</f>
        <v>163346</v>
      </c>
      <c r="S471" s="112">
        <f>S472</f>
        <v>25764</v>
      </c>
      <c r="T471" s="105">
        <f>T472+T477</f>
        <v>162023</v>
      </c>
      <c r="U471" s="112">
        <f>U472</f>
        <v>25764</v>
      </c>
      <c r="V471" s="216">
        <f t="shared" si="55"/>
        <v>99.19006281145543</v>
      </c>
      <c r="W471" s="217">
        <f t="shared" si="56"/>
        <v>100</v>
      </c>
    </row>
    <row r="472" spans="1:23" ht="15.75" customHeight="1">
      <c r="A472" s="137" t="s">
        <v>90</v>
      </c>
      <c r="B472" s="52"/>
      <c r="C472" s="100">
        <v>811</v>
      </c>
      <c r="D472" s="100" t="s">
        <v>112</v>
      </c>
      <c r="E472" s="100" t="s">
        <v>100</v>
      </c>
      <c r="F472" s="102">
        <v>3500000</v>
      </c>
      <c r="G472" s="103"/>
      <c r="H472" s="101">
        <v>63000</v>
      </c>
      <c r="I472" s="104"/>
      <c r="J472" s="104">
        <f>J475</f>
        <v>52600</v>
      </c>
      <c r="K472" s="105">
        <f>K473+K475</f>
        <v>5000</v>
      </c>
      <c r="L472" s="106"/>
      <c r="M472" s="107"/>
      <c r="N472" s="108">
        <f>N475</f>
        <v>35827</v>
      </c>
      <c r="O472" s="106">
        <f>O475</f>
        <v>21845</v>
      </c>
      <c r="P472" s="105">
        <f t="shared" si="52"/>
        <v>93427</v>
      </c>
      <c r="Q472" s="106">
        <f t="shared" si="53"/>
        <v>21845</v>
      </c>
      <c r="R472" s="105">
        <f>R475</f>
        <v>160346</v>
      </c>
      <c r="S472" s="112">
        <f>S475</f>
        <v>25764</v>
      </c>
      <c r="T472" s="105">
        <f>T475</f>
        <v>159072</v>
      </c>
      <c r="U472" s="112">
        <f>U475</f>
        <v>25764</v>
      </c>
      <c r="V472" s="216">
        <f t="shared" si="55"/>
        <v>99.20546817507142</v>
      </c>
      <c r="W472" s="217">
        <f t="shared" si="56"/>
        <v>100</v>
      </c>
    </row>
    <row r="473" spans="1:23" ht="16.5" customHeight="1" hidden="1">
      <c r="A473" s="138" t="s">
        <v>183</v>
      </c>
      <c r="B473" s="52"/>
      <c r="C473" s="100">
        <v>811</v>
      </c>
      <c r="D473" s="100" t="s">
        <v>112</v>
      </c>
      <c r="E473" s="100" t="s">
        <v>100</v>
      </c>
      <c r="F473" s="102">
        <v>3500000</v>
      </c>
      <c r="G473" s="103" t="s">
        <v>113</v>
      </c>
      <c r="H473" s="101">
        <v>63000</v>
      </c>
      <c r="I473" s="104"/>
      <c r="J473" s="104"/>
      <c r="K473" s="105">
        <v>-63000</v>
      </c>
      <c r="L473" s="106"/>
      <c r="M473" s="107"/>
      <c r="N473" s="108"/>
      <c r="O473" s="106"/>
      <c r="P473" s="105">
        <f t="shared" si="52"/>
        <v>-63000</v>
      </c>
      <c r="Q473" s="106">
        <f t="shared" si="53"/>
        <v>0</v>
      </c>
      <c r="R473" s="105">
        <f t="shared" si="54"/>
        <v>0</v>
      </c>
      <c r="S473" s="112">
        <f>I473+Q473</f>
        <v>0</v>
      </c>
      <c r="T473" s="105"/>
      <c r="U473" s="112"/>
      <c r="V473" s="216" t="e">
        <f t="shared" si="55"/>
        <v>#DIV/0!</v>
      </c>
      <c r="W473" s="217" t="e">
        <f t="shared" si="56"/>
        <v>#DIV/0!</v>
      </c>
    </row>
    <row r="474" spans="1:23" ht="14.25" customHeight="1" hidden="1">
      <c r="A474" s="138" t="s">
        <v>218</v>
      </c>
      <c r="B474" s="52"/>
      <c r="C474" s="100"/>
      <c r="D474" s="97"/>
      <c r="E474" s="97"/>
      <c r="F474" s="109"/>
      <c r="G474" s="110"/>
      <c r="H474" s="101">
        <v>63000</v>
      </c>
      <c r="I474" s="104"/>
      <c r="J474" s="104"/>
      <c r="K474" s="105">
        <v>-63000</v>
      </c>
      <c r="L474" s="106"/>
      <c r="M474" s="107"/>
      <c r="N474" s="108"/>
      <c r="O474" s="106"/>
      <c r="P474" s="105">
        <f t="shared" si="52"/>
        <v>-63000</v>
      </c>
      <c r="Q474" s="106">
        <f t="shared" si="53"/>
        <v>0</v>
      </c>
      <c r="R474" s="105">
        <f t="shared" si="54"/>
        <v>0</v>
      </c>
      <c r="S474" s="112">
        <f>I474+Q474</f>
        <v>0</v>
      </c>
      <c r="T474" s="105"/>
      <c r="U474" s="112"/>
      <c r="V474" s="216" t="e">
        <f t="shared" si="55"/>
        <v>#DIV/0!</v>
      </c>
      <c r="W474" s="217" t="e">
        <f t="shared" si="56"/>
        <v>#DIV/0!</v>
      </c>
    </row>
    <row r="475" spans="1:23" ht="59.25" customHeight="1">
      <c r="A475" s="138" t="s">
        <v>275</v>
      </c>
      <c r="B475" s="52"/>
      <c r="C475" s="100" t="s">
        <v>252</v>
      </c>
      <c r="D475" s="100" t="s">
        <v>112</v>
      </c>
      <c r="E475" s="100" t="s">
        <v>100</v>
      </c>
      <c r="F475" s="102">
        <v>3500000</v>
      </c>
      <c r="G475" s="103" t="s">
        <v>253</v>
      </c>
      <c r="H475" s="101">
        <v>0</v>
      </c>
      <c r="I475" s="104"/>
      <c r="J475" s="104">
        <v>52600</v>
      </c>
      <c r="K475" s="105">
        <v>68000</v>
      </c>
      <c r="L475" s="106"/>
      <c r="M475" s="107"/>
      <c r="N475" s="108">
        <v>35827</v>
      </c>
      <c r="O475" s="106">
        <v>21845</v>
      </c>
      <c r="P475" s="105">
        <f t="shared" si="52"/>
        <v>156427</v>
      </c>
      <c r="Q475" s="106">
        <f t="shared" si="53"/>
        <v>21845</v>
      </c>
      <c r="R475" s="105">
        <v>160346</v>
      </c>
      <c r="S475" s="112">
        <v>25764</v>
      </c>
      <c r="T475" s="105">
        <v>159072</v>
      </c>
      <c r="U475" s="112">
        <v>25764</v>
      </c>
      <c r="V475" s="216">
        <f t="shared" si="55"/>
        <v>99.20546817507142</v>
      </c>
      <c r="W475" s="217">
        <f t="shared" si="56"/>
        <v>100</v>
      </c>
    </row>
    <row r="476" spans="1:23" ht="13.5" customHeight="1">
      <c r="A476" s="54" t="s">
        <v>218</v>
      </c>
      <c r="B476" s="52"/>
      <c r="C476" s="100"/>
      <c r="D476" s="194"/>
      <c r="E476" s="194"/>
      <c r="F476" s="195"/>
      <c r="G476" s="196"/>
      <c r="H476" s="168">
        <v>0</v>
      </c>
      <c r="I476" s="192"/>
      <c r="J476" s="192"/>
      <c r="K476" s="180">
        <v>63000</v>
      </c>
      <c r="L476" s="183"/>
      <c r="M476" s="193"/>
      <c r="N476" s="182"/>
      <c r="O476" s="183"/>
      <c r="P476" s="180">
        <f t="shared" si="52"/>
        <v>63000</v>
      </c>
      <c r="Q476" s="183">
        <f t="shared" si="53"/>
        <v>0</v>
      </c>
      <c r="R476" s="180">
        <v>88764</v>
      </c>
      <c r="S476" s="181"/>
      <c r="T476" s="180">
        <v>87541</v>
      </c>
      <c r="U476" s="181"/>
      <c r="V476" s="218">
        <f t="shared" si="55"/>
        <v>98.62218917579199</v>
      </c>
      <c r="W476" s="217"/>
    </row>
    <row r="477" spans="1:23" ht="15" customHeight="1">
      <c r="A477" s="139" t="s">
        <v>149</v>
      </c>
      <c r="B477" s="52"/>
      <c r="C477" s="100">
        <v>811</v>
      </c>
      <c r="D477" s="100" t="s">
        <v>112</v>
      </c>
      <c r="E477" s="100" t="s">
        <v>100</v>
      </c>
      <c r="F477" s="102">
        <v>5230000</v>
      </c>
      <c r="G477" s="103"/>
      <c r="H477" s="101">
        <v>3000</v>
      </c>
      <c r="I477" s="104"/>
      <c r="J477" s="104"/>
      <c r="K477" s="105">
        <f>K478+K479</f>
        <v>0</v>
      </c>
      <c r="L477" s="106"/>
      <c r="M477" s="107"/>
      <c r="N477" s="108"/>
      <c r="O477" s="106"/>
      <c r="P477" s="105">
        <f t="shared" si="52"/>
        <v>0</v>
      </c>
      <c r="Q477" s="106">
        <f t="shared" si="53"/>
        <v>0</v>
      </c>
      <c r="R477" s="105">
        <f t="shared" si="54"/>
        <v>3000</v>
      </c>
      <c r="S477" s="112"/>
      <c r="T477" s="105">
        <f>T479</f>
        <v>2951</v>
      </c>
      <c r="U477" s="112"/>
      <c r="V477" s="216">
        <f t="shared" si="55"/>
        <v>98.36666666666667</v>
      </c>
      <c r="W477" s="217"/>
    </row>
    <row r="478" spans="1:23" ht="16.5" customHeight="1" hidden="1">
      <c r="A478" s="140" t="s">
        <v>183</v>
      </c>
      <c r="B478" s="52"/>
      <c r="C478" s="100">
        <v>811</v>
      </c>
      <c r="D478" s="100" t="s">
        <v>112</v>
      </c>
      <c r="E478" s="100" t="s">
        <v>100</v>
      </c>
      <c r="F478" s="102">
        <v>5230000</v>
      </c>
      <c r="G478" s="103" t="s">
        <v>113</v>
      </c>
      <c r="H478" s="101">
        <v>3000</v>
      </c>
      <c r="I478" s="104"/>
      <c r="J478" s="104"/>
      <c r="K478" s="105">
        <v>-3000</v>
      </c>
      <c r="L478" s="106"/>
      <c r="M478" s="107"/>
      <c r="N478" s="108"/>
      <c r="O478" s="106"/>
      <c r="P478" s="105">
        <f t="shared" si="52"/>
        <v>-3000</v>
      </c>
      <c r="Q478" s="106">
        <f t="shared" si="53"/>
        <v>0</v>
      </c>
      <c r="R478" s="105">
        <f t="shared" si="54"/>
        <v>0</v>
      </c>
      <c r="S478" s="112"/>
      <c r="T478" s="105"/>
      <c r="U478" s="112"/>
      <c r="V478" s="216" t="e">
        <f t="shared" si="55"/>
        <v>#DIV/0!</v>
      </c>
      <c r="W478" s="217"/>
    </row>
    <row r="479" spans="1:23" ht="59.25" customHeight="1">
      <c r="A479" s="140" t="s">
        <v>275</v>
      </c>
      <c r="B479" s="52"/>
      <c r="C479" s="100" t="s">
        <v>252</v>
      </c>
      <c r="D479" s="100" t="s">
        <v>112</v>
      </c>
      <c r="E479" s="100" t="s">
        <v>100</v>
      </c>
      <c r="F479" s="102">
        <v>523000</v>
      </c>
      <c r="G479" s="103" t="s">
        <v>253</v>
      </c>
      <c r="H479" s="101">
        <v>0</v>
      </c>
      <c r="I479" s="104"/>
      <c r="J479" s="104"/>
      <c r="K479" s="105">
        <v>3000</v>
      </c>
      <c r="L479" s="106"/>
      <c r="M479" s="107"/>
      <c r="N479" s="108"/>
      <c r="O479" s="106"/>
      <c r="P479" s="105">
        <f t="shared" si="52"/>
        <v>3000</v>
      </c>
      <c r="Q479" s="106">
        <f t="shared" si="53"/>
        <v>0</v>
      </c>
      <c r="R479" s="105">
        <f t="shared" si="54"/>
        <v>3000</v>
      </c>
      <c r="S479" s="112"/>
      <c r="T479" s="105">
        <v>2951</v>
      </c>
      <c r="U479" s="112"/>
      <c r="V479" s="216">
        <f t="shared" si="55"/>
        <v>98.36666666666667</v>
      </c>
      <c r="W479" s="217"/>
    </row>
    <row r="480" spans="1:23" ht="12" customHeight="1">
      <c r="A480" s="140"/>
      <c r="B480" s="52"/>
      <c r="C480" s="100"/>
      <c r="D480" s="100"/>
      <c r="E480" s="100"/>
      <c r="F480" s="102"/>
      <c r="G480" s="103"/>
      <c r="H480" s="101"/>
      <c r="I480" s="104"/>
      <c r="J480" s="104"/>
      <c r="K480" s="105"/>
      <c r="L480" s="106"/>
      <c r="M480" s="107"/>
      <c r="N480" s="108"/>
      <c r="O480" s="106"/>
      <c r="P480" s="105"/>
      <c r="Q480" s="106"/>
      <c r="R480" s="105"/>
      <c r="S480" s="112"/>
      <c r="T480" s="105"/>
      <c r="U480" s="112"/>
      <c r="V480" s="216"/>
      <c r="W480" s="217"/>
    </row>
    <row r="481" spans="1:23" ht="14.25" customHeight="1">
      <c r="A481" s="40" t="s">
        <v>5</v>
      </c>
      <c r="B481" s="52"/>
      <c r="C481" s="100" t="s">
        <v>252</v>
      </c>
      <c r="D481" s="100" t="s">
        <v>112</v>
      </c>
      <c r="E481" s="100" t="s">
        <v>101</v>
      </c>
      <c r="F481" s="102"/>
      <c r="G481" s="103"/>
      <c r="H481" s="101">
        <v>0</v>
      </c>
      <c r="I481" s="104"/>
      <c r="J481" s="104">
        <f>J483</f>
        <v>500</v>
      </c>
      <c r="K481" s="105"/>
      <c r="L481" s="106"/>
      <c r="M481" s="107"/>
      <c r="N481" s="108"/>
      <c r="O481" s="106"/>
      <c r="P481" s="105">
        <f t="shared" si="52"/>
        <v>500</v>
      </c>
      <c r="Q481" s="106">
        <f t="shared" si="53"/>
        <v>0</v>
      </c>
      <c r="R481" s="105">
        <f t="shared" si="54"/>
        <v>500</v>
      </c>
      <c r="S481" s="112"/>
      <c r="T481" s="105">
        <f>T482</f>
        <v>500</v>
      </c>
      <c r="U481" s="112"/>
      <c r="V481" s="216">
        <f t="shared" si="55"/>
        <v>100</v>
      </c>
      <c r="W481" s="217"/>
    </row>
    <row r="482" spans="1:23" ht="15" customHeight="1">
      <c r="A482" s="137" t="s">
        <v>91</v>
      </c>
      <c r="B482" s="52"/>
      <c r="C482" s="100" t="s">
        <v>252</v>
      </c>
      <c r="D482" s="100" t="s">
        <v>112</v>
      </c>
      <c r="E482" s="100" t="s">
        <v>101</v>
      </c>
      <c r="F482" s="102">
        <v>3510000</v>
      </c>
      <c r="G482" s="103"/>
      <c r="H482" s="101">
        <v>0</v>
      </c>
      <c r="I482" s="104"/>
      <c r="J482" s="104">
        <f>J483</f>
        <v>500</v>
      </c>
      <c r="K482" s="105"/>
      <c r="L482" s="106"/>
      <c r="M482" s="107"/>
      <c r="N482" s="108"/>
      <c r="O482" s="106"/>
      <c r="P482" s="105">
        <f t="shared" si="52"/>
        <v>500</v>
      </c>
      <c r="Q482" s="106">
        <f t="shared" si="53"/>
        <v>0</v>
      </c>
      <c r="R482" s="105">
        <f t="shared" si="54"/>
        <v>500</v>
      </c>
      <c r="S482" s="112"/>
      <c r="T482" s="105">
        <f>T483</f>
        <v>500</v>
      </c>
      <c r="U482" s="112"/>
      <c r="V482" s="216">
        <f t="shared" si="55"/>
        <v>100</v>
      </c>
      <c r="W482" s="217"/>
    </row>
    <row r="483" spans="1:23" ht="45" customHeight="1">
      <c r="A483" s="138" t="s">
        <v>92</v>
      </c>
      <c r="B483" s="52"/>
      <c r="C483" s="100" t="s">
        <v>252</v>
      </c>
      <c r="D483" s="100" t="s">
        <v>112</v>
      </c>
      <c r="E483" s="100" t="s">
        <v>101</v>
      </c>
      <c r="F483" s="102">
        <v>3510000</v>
      </c>
      <c r="G483" s="103" t="s">
        <v>77</v>
      </c>
      <c r="H483" s="101">
        <v>0</v>
      </c>
      <c r="I483" s="104"/>
      <c r="J483" s="104">
        <v>500</v>
      </c>
      <c r="K483" s="105"/>
      <c r="L483" s="106"/>
      <c r="M483" s="107"/>
      <c r="N483" s="108"/>
      <c r="O483" s="106"/>
      <c r="P483" s="105">
        <f t="shared" si="52"/>
        <v>500</v>
      </c>
      <c r="Q483" s="106">
        <f t="shared" si="53"/>
        <v>0</v>
      </c>
      <c r="R483" s="105">
        <f t="shared" si="54"/>
        <v>500</v>
      </c>
      <c r="S483" s="112"/>
      <c r="T483" s="105">
        <v>500</v>
      </c>
      <c r="U483" s="112"/>
      <c r="V483" s="216">
        <f t="shared" si="55"/>
        <v>100</v>
      </c>
      <c r="W483" s="217"/>
    </row>
    <row r="484" spans="1:23" ht="12" customHeight="1">
      <c r="A484" s="146"/>
      <c r="B484" s="52"/>
      <c r="C484" s="100"/>
      <c r="D484" s="97"/>
      <c r="E484" s="97"/>
      <c r="F484" s="109"/>
      <c r="G484" s="110"/>
      <c r="H484" s="98"/>
      <c r="I484" s="104"/>
      <c r="J484" s="104"/>
      <c r="K484" s="105"/>
      <c r="L484" s="106"/>
      <c r="M484" s="107"/>
      <c r="N484" s="108"/>
      <c r="O484" s="106"/>
      <c r="P484" s="105"/>
      <c r="Q484" s="106"/>
      <c r="R484" s="105"/>
      <c r="S484" s="112"/>
      <c r="T484" s="105"/>
      <c r="U484" s="112"/>
      <c r="V484" s="216"/>
      <c r="W484" s="217"/>
    </row>
    <row r="485" spans="1:23" ht="24" customHeight="1">
      <c r="A485" s="40" t="s">
        <v>22</v>
      </c>
      <c r="B485" s="52"/>
      <c r="C485" s="100">
        <v>811</v>
      </c>
      <c r="D485" s="100" t="s">
        <v>112</v>
      </c>
      <c r="E485" s="100" t="s">
        <v>103</v>
      </c>
      <c r="F485" s="102"/>
      <c r="G485" s="103"/>
      <c r="H485" s="104">
        <f>H486+H488</f>
        <v>57322</v>
      </c>
      <c r="I485" s="104"/>
      <c r="J485" s="104">
        <f>J486</f>
        <v>5000</v>
      </c>
      <c r="K485" s="105">
        <f>K486</f>
        <v>-21000</v>
      </c>
      <c r="L485" s="106"/>
      <c r="M485" s="107"/>
      <c r="N485" s="108">
        <f>N486</f>
        <v>4259</v>
      </c>
      <c r="O485" s="106"/>
      <c r="P485" s="105">
        <f t="shared" si="52"/>
        <v>-11741</v>
      </c>
      <c r="Q485" s="106">
        <f t="shared" si="53"/>
        <v>0</v>
      </c>
      <c r="R485" s="105">
        <f>R486+R488</f>
        <v>42581</v>
      </c>
      <c r="S485" s="112"/>
      <c r="T485" s="105">
        <f>T486+T488</f>
        <v>42575</v>
      </c>
      <c r="U485" s="112"/>
      <c r="V485" s="216">
        <f t="shared" si="55"/>
        <v>99.98590920833236</v>
      </c>
      <c r="W485" s="217"/>
    </row>
    <row r="486" spans="1:23" ht="30" customHeight="1">
      <c r="A486" s="137" t="s">
        <v>89</v>
      </c>
      <c r="B486" s="52"/>
      <c r="C486" s="100">
        <v>811</v>
      </c>
      <c r="D486" s="100" t="s">
        <v>112</v>
      </c>
      <c r="E486" s="100" t="s">
        <v>103</v>
      </c>
      <c r="F486" s="102">
        <v>1020000</v>
      </c>
      <c r="G486" s="103"/>
      <c r="H486" s="104">
        <v>51322</v>
      </c>
      <c r="I486" s="104"/>
      <c r="J486" s="104">
        <f>J487</f>
        <v>5000</v>
      </c>
      <c r="K486" s="105">
        <f>K487</f>
        <v>-21000</v>
      </c>
      <c r="L486" s="106"/>
      <c r="M486" s="107"/>
      <c r="N486" s="108">
        <f>N487</f>
        <v>4259</v>
      </c>
      <c r="O486" s="106"/>
      <c r="P486" s="105">
        <f t="shared" si="52"/>
        <v>-11741</v>
      </c>
      <c r="Q486" s="106">
        <f t="shared" si="53"/>
        <v>0</v>
      </c>
      <c r="R486" s="105">
        <f>R487</f>
        <v>36581</v>
      </c>
      <c r="S486" s="112"/>
      <c r="T486" s="105">
        <f>T487</f>
        <v>36579</v>
      </c>
      <c r="U486" s="112"/>
      <c r="V486" s="216">
        <f t="shared" si="55"/>
        <v>99.99453268089992</v>
      </c>
      <c r="W486" s="217"/>
    </row>
    <row r="487" spans="1:23" ht="30" customHeight="1">
      <c r="A487" s="138" t="s">
        <v>220</v>
      </c>
      <c r="B487" s="52"/>
      <c r="C487" s="100">
        <v>811</v>
      </c>
      <c r="D487" s="100" t="s">
        <v>112</v>
      </c>
      <c r="E487" s="100" t="s">
        <v>103</v>
      </c>
      <c r="F487" s="102">
        <v>1020000</v>
      </c>
      <c r="G487" s="103" t="s">
        <v>219</v>
      </c>
      <c r="H487" s="104">
        <v>51322</v>
      </c>
      <c r="I487" s="104"/>
      <c r="J487" s="104">
        <v>5000</v>
      </c>
      <c r="K487" s="105">
        <v>-21000</v>
      </c>
      <c r="L487" s="106"/>
      <c r="M487" s="107"/>
      <c r="N487" s="108">
        <v>4259</v>
      </c>
      <c r="O487" s="106"/>
      <c r="P487" s="105">
        <f t="shared" si="52"/>
        <v>-11741</v>
      </c>
      <c r="Q487" s="106">
        <f t="shared" si="53"/>
        <v>0</v>
      </c>
      <c r="R487" s="105">
        <v>36581</v>
      </c>
      <c r="S487" s="112"/>
      <c r="T487" s="105">
        <v>36579</v>
      </c>
      <c r="U487" s="112"/>
      <c r="V487" s="216">
        <f t="shared" si="55"/>
        <v>99.99453268089992</v>
      </c>
      <c r="W487" s="217"/>
    </row>
    <row r="488" spans="1:23" ht="15.75" customHeight="1">
      <c r="A488" s="137" t="s">
        <v>149</v>
      </c>
      <c r="B488" s="52"/>
      <c r="C488" s="100">
        <v>811</v>
      </c>
      <c r="D488" s="100" t="s">
        <v>112</v>
      </c>
      <c r="E488" s="100" t="s">
        <v>103</v>
      </c>
      <c r="F488" s="102">
        <v>5230000</v>
      </c>
      <c r="G488" s="103"/>
      <c r="H488" s="104">
        <v>6000</v>
      </c>
      <c r="I488" s="104"/>
      <c r="J488" s="104"/>
      <c r="K488" s="105"/>
      <c r="L488" s="106"/>
      <c r="M488" s="107"/>
      <c r="N488" s="108"/>
      <c r="O488" s="106"/>
      <c r="P488" s="105">
        <f t="shared" si="52"/>
        <v>0</v>
      </c>
      <c r="Q488" s="106">
        <f t="shared" si="53"/>
        <v>0</v>
      </c>
      <c r="R488" s="105">
        <f t="shared" si="54"/>
        <v>6000</v>
      </c>
      <c r="S488" s="112"/>
      <c r="T488" s="105">
        <f>T489</f>
        <v>5996</v>
      </c>
      <c r="U488" s="112"/>
      <c r="V488" s="216">
        <f t="shared" si="55"/>
        <v>99.93333333333332</v>
      </c>
      <c r="W488" s="217"/>
    </row>
    <row r="489" spans="1:23" ht="30" customHeight="1">
      <c r="A489" s="138" t="s">
        <v>55</v>
      </c>
      <c r="B489" s="52"/>
      <c r="C489" s="100">
        <v>811</v>
      </c>
      <c r="D489" s="100" t="s">
        <v>112</v>
      </c>
      <c r="E489" s="100" t="s">
        <v>103</v>
      </c>
      <c r="F489" s="102">
        <v>5230000</v>
      </c>
      <c r="G489" s="103" t="s">
        <v>46</v>
      </c>
      <c r="H489" s="104">
        <v>6000</v>
      </c>
      <c r="I489" s="104"/>
      <c r="J489" s="104"/>
      <c r="K489" s="105"/>
      <c r="L489" s="106"/>
      <c r="M489" s="107"/>
      <c r="N489" s="108"/>
      <c r="O489" s="106"/>
      <c r="P489" s="105">
        <f t="shared" si="52"/>
        <v>0</v>
      </c>
      <c r="Q489" s="106">
        <f t="shared" si="53"/>
        <v>0</v>
      </c>
      <c r="R489" s="105">
        <f t="shared" si="54"/>
        <v>6000</v>
      </c>
      <c r="S489" s="112"/>
      <c r="T489" s="105">
        <v>5996</v>
      </c>
      <c r="U489" s="112"/>
      <c r="V489" s="216">
        <f t="shared" si="55"/>
        <v>99.93333333333332</v>
      </c>
      <c r="W489" s="217"/>
    </row>
    <row r="490" spans="1:23" ht="12" customHeight="1">
      <c r="A490" s="145" t="s">
        <v>217</v>
      </c>
      <c r="B490" s="52"/>
      <c r="C490" s="100"/>
      <c r="D490" s="100"/>
      <c r="E490" s="100"/>
      <c r="F490" s="102"/>
      <c r="G490" s="103"/>
      <c r="H490" s="101"/>
      <c r="I490" s="104"/>
      <c r="J490" s="104"/>
      <c r="K490" s="105"/>
      <c r="L490" s="106"/>
      <c r="M490" s="107"/>
      <c r="N490" s="108"/>
      <c r="O490" s="106"/>
      <c r="P490" s="105"/>
      <c r="Q490" s="106"/>
      <c r="R490" s="105"/>
      <c r="S490" s="112"/>
      <c r="T490" s="105"/>
      <c r="U490" s="112"/>
      <c r="V490" s="216"/>
      <c r="W490" s="217"/>
    </row>
    <row r="491" spans="1:23" ht="14.25" customHeight="1">
      <c r="A491" s="42" t="s">
        <v>156</v>
      </c>
      <c r="B491" s="61"/>
      <c r="C491" s="97">
        <v>811</v>
      </c>
      <c r="D491" s="97" t="s">
        <v>104</v>
      </c>
      <c r="E491" s="97"/>
      <c r="F491" s="109"/>
      <c r="G491" s="110"/>
      <c r="H491" s="98">
        <v>400</v>
      </c>
      <c r="I491" s="113"/>
      <c r="J491" s="113">
        <f>J492</f>
        <v>5000</v>
      </c>
      <c r="K491" s="99"/>
      <c r="L491" s="115"/>
      <c r="M491" s="178"/>
      <c r="N491" s="114">
        <f>N492</f>
        <v>3703</v>
      </c>
      <c r="O491" s="115"/>
      <c r="P491" s="99">
        <f t="shared" si="52"/>
        <v>8703</v>
      </c>
      <c r="Q491" s="115">
        <f t="shared" si="53"/>
        <v>0</v>
      </c>
      <c r="R491" s="99">
        <f t="shared" si="54"/>
        <v>9103</v>
      </c>
      <c r="S491" s="179"/>
      <c r="T491" s="99">
        <f>T492</f>
        <v>9103</v>
      </c>
      <c r="U491" s="179"/>
      <c r="V491" s="214">
        <f t="shared" si="55"/>
        <v>100</v>
      </c>
      <c r="W491" s="215"/>
    </row>
    <row r="492" spans="1:23" ht="24.75" customHeight="1">
      <c r="A492" s="40" t="s">
        <v>157</v>
      </c>
      <c r="B492" s="52"/>
      <c r="C492" s="100">
        <v>811</v>
      </c>
      <c r="D492" s="100" t="s">
        <v>104</v>
      </c>
      <c r="E492" s="100" t="s">
        <v>103</v>
      </c>
      <c r="F492" s="102"/>
      <c r="G492" s="103"/>
      <c r="H492" s="101">
        <v>400</v>
      </c>
      <c r="I492" s="104"/>
      <c r="J492" s="104">
        <f>J493</f>
        <v>5000</v>
      </c>
      <c r="K492" s="105"/>
      <c r="L492" s="106"/>
      <c r="M492" s="107"/>
      <c r="N492" s="108">
        <f>N493</f>
        <v>3703</v>
      </c>
      <c r="O492" s="106"/>
      <c r="P492" s="105">
        <f t="shared" si="52"/>
        <v>8703</v>
      </c>
      <c r="Q492" s="106">
        <f t="shared" si="53"/>
        <v>0</v>
      </c>
      <c r="R492" s="105">
        <f t="shared" si="54"/>
        <v>9103</v>
      </c>
      <c r="S492" s="112"/>
      <c r="T492" s="105">
        <f>T493+T495</f>
        <v>9103</v>
      </c>
      <c r="U492" s="112"/>
      <c r="V492" s="216">
        <f t="shared" si="55"/>
        <v>100</v>
      </c>
      <c r="W492" s="217"/>
    </row>
    <row r="493" spans="1:23" ht="30" customHeight="1">
      <c r="A493" s="137" t="s">
        <v>89</v>
      </c>
      <c r="B493" s="52"/>
      <c r="C493" s="100" t="s">
        <v>252</v>
      </c>
      <c r="D493" s="100" t="s">
        <v>104</v>
      </c>
      <c r="E493" s="100" t="s">
        <v>103</v>
      </c>
      <c r="F493" s="102">
        <v>1020000</v>
      </c>
      <c r="G493" s="103"/>
      <c r="H493" s="101">
        <v>0</v>
      </c>
      <c r="I493" s="104"/>
      <c r="J493" s="104">
        <f>J494</f>
        <v>5000</v>
      </c>
      <c r="K493" s="105"/>
      <c r="L493" s="106"/>
      <c r="M493" s="107"/>
      <c r="N493" s="108">
        <f>N494</f>
        <v>3703</v>
      </c>
      <c r="O493" s="106"/>
      <c r="P493" s="105">
        <f t="shared" si="52"/>
        <v>8703</v>
      </c>
      <c r="Q493" s="106">
        <f t="shared" si="53"/>
        <v>0</v>
      </c>
      <c r="R493" s="105">
        <f t="shared" si="54"/>
        <v>8703</v>
      </c>
      <c r="S493" s="112"/>
      <c r="T493" s="105">
        <f>T494</f>
        <v>8703</v>
      </c>
      <c r="U493" s="112"/>
      <c r="V493" s="216">
        <f t="shared" si="55"/>
        <v>100</v>
      </c>
      <c r="W493" s="217"/>
    </row>
    <row r="494" spans="1:23" ht="30" customHeight="1">
      <c r="A494" s="138" t="s">
        <v>220</v>
      </c>
      <c r="B494" s="52"/>
      <c r="C494" s="100" t="s">
        <v>252</v>
      </c>
      <c r="D494" s="100" t="s">
        <v>104</v>
      </c>
      <c r="E494" s="100" t="s">
        <v>103</v>
      </c>
      <c r="F494" s="102">
        <v>1020000</v>
      </c>
      <c r="G494" s="103" t="s">
        <v>219</v>
      </c>
      <c r="H494" s="101">
        <v>0</v>
      </c>
      <c r="I494" s="104"/>
      <c r="J494" s="104">
        <v>5000</v>
      </c>
      <c r="K494" s="105"/>
      <c r="L494" s="106"/>
      <c r="M494" s="107"/>
      <c r="N494" s="108">
        <v>3703</v>
      </c>
      <c r="O494" s="106"/>
      <c r="P494" s="105">
        <f t="shared" si="52"/>
        <v>8703</v>
      </c>
      <c r="Q494" s="106">
        <f t="shared" si="53"/>
        <v>0</v>
      </c>
      <c r="R494" s="105">
        <f t="shared" si="54"/>
        <v>8703</v>
      </c>
      <c r="S494" s="112"/>
      <c r="T494" s="105">
        <v>8703</v>
      </c>
      <c r="U494" s="112"/>
      <c r="V494" s="216">
        <f t="shared" si="55"/>
        <v>100</v>
      </c>
      <c r="W494" s="217"/>
    </row>
    <row r="495" spans="1:23" ht="15" customHeight="1">
      <c r="A495" s="137" t="s">
        <v>149</v>
      </c>
      <c r="B495" s="52"/>
      <c r="C495" s="100">
        <v>811</v>
      </c>
      <c r="D495" s="100" t="s">
        <v>104</v>
      </c>
      <c r="E495" s="100" t="s">
        <v>103</v>
      </c>
      <c r="F495" s="102">
        <v>5230000</v>
      </c>
      <c r="G495" s="103"/>
      <c r="H495" s="101">
        <v>400</v>
      </c>
      <c r="I495" s="104"/>
      <c r="J495" s="104"/>
      <c r="K495" s="105"/>
      <c r="L495" s="106"/>
      <c r="M495" s="107"/>
      <c r="N495" s="108"/>
      <c r="O495" s="106"/>
      <c r="P495" s="105">
        <f t="shared" si="52"/>
        <v>0</v>
      </c>
      <c r="Q495" s="106">
        <f t="shared" si="53"/>
        <v>0</v>
      </c>
      <c r="R495" s="105">
        <f t="shared" si="54"/>
        <v>400</v>
      </c>
      <c r="S495" s="112"/>
      <c r="T495" s="105">
        <f>T496</f>
        <v>400</v>
      </c>
      <c r="U495" s="112"/>
      <c r="V495" s="216">
        <f t="shared" si="55"/>
        <v>100</v>
      </c>
      <c r="W495" s="217"/>
    </row>
    <row r="496" spans="1:23" ht="15.75" customHeight="1">
      <c r="A496" s="138" t="s">
        <v>158</v>
      </c>
      <c r="B496" s="52"/>
      <c r="C496" s="100">
        <v>811</v>
      </c>
      <c r="D496" s="100" t="s">
        <v>104</v>
      </c>
      <c r="E496" s="100" t="s">
        <v>103</v>
      </c>
      <c r="F496" s="102">
        <v>5230000</v>
      </c>
      <c r="G496" s="103" t="s">
        <v>159</v>
      </c>
      <c r="H496" s="101">
        <v>400</v>
      </c>
      <c r="I496" s="104"/>
      <c r="J496" s="104"/>
      <c r="K496" s="105"/>
      <c r="L496" s="106"/>
      <c r="M496" s="107"/>
      <c r="N496" s="108"/>
      <c r="O496" s="106"/>
      <c r="P496" s="105">
        <f t="shared" si="52"/>
        <v>0</v>
      </c>
      <c r="Q496" s="106">
        <f t="shared" si="53"/>
        <v>0</v>
      </c>
      <c r="R496" s="105">
        <f t="shared" si="54"/>
        <v>400</v>
      </c>
      <c r="S496" s="112"/>
      <c r="T496" s="105">
        <v>400</v>
      </c>
      <c r="U496" s="112"/>
      <c r="V496" s="216">
        <f t="shared" si="55"/>
        <v>100</v>
      </c>
      <c r="W496" s="217"/>
    </row>
    <row r="497" spans="1:23" ht="12" customHeight="1">
      <c r="A497" s="145"/>
      <c r="B497" s="52"/>
      <c r="C497" s="100"/>
      <c r="D497" s="100"/>
      <c r="E497" s="100"/>
      <c r="F497" s="102"/>
      <c r="G497" s="103"/>
      <c r="H497" s="101"/>
      <c r="I497" s="104"/>
      <c r="J497" s="104"/>
      <c r="K497" s="105"/>
      <c r="L497" s="106"/>
      <c r="M497" s="107"/>
      <c r="N497" s="108"/>
      <c r="O497" s="106"/>
      <c r="P497" s="105"/>
      <c r="Q497" s="106"/>
      <c r="R497" s="105"/>
      <c r="S497" s="112"/>
      <c r="T497" s="105"/>
      <c r="U497" s="112"/>
      <c r="V497" s="216"/>
      <c r="W497" s="217"/>
    </row>
    <row r="498" spans="1:23" ht="14.25" customHeight="1">
      <c r="A498" s="42" t="s">
        <v>2</v>
      </c>
      <c r="B498" s="52"/>
      <c r="C498" s="97">
        <v>811</v>
      </c>
      <c r="D498" s="97" t="s">
        <v>105</v>
      </c>
      <c r="E498" s="97"/>
      <c r="F498" s="109"/>
      <c r="G498" s="110"/>
      <c r="H498" s="98">
        <f>H504+H506</f>
        <v>29016</v>
      </c>
      <c r="I498" s="113"/>
      <c r="J498" s="113">
        <f>J499</f>
        <v>300</v>
      </c>
      <c r="K498" s="99"/>
      <c r="L498" s="115"/>
      <c r="M498" s="178"/>
      <c r="N498" s="114">
        <f>N499+N506</f>
        <v>1179</v>
      </c>
      <c r="O498" s="115"/>
      <c r="P498" s="99">
        <f t="shared" si="52"/>
        <v>1479</v>
      </c>
      <c r="Q498" s="115">
        <f t="shared" si="53"/>
        <v>0</v>
      </c>
      <c r="R498" s="99">
        <f>R499+R506</f>
        <v>30495</v>
      </c>
      <c r="S498" s="179"/>
      <c r="T498" s="99">
        <f>T499+T506</f>
        <v>29626</v>
      </c>
      <c r="U498" s="179"/>
      <c r="V498" s="214">
        <f t="shared" si="55"/>
        <v>97.15035251680604</v>
      </c>
      <c r="W498" s="215"/>
    </row>
    <row r="499" spans="1:23" ht="24" customHeight="1">
      <c r="A499" s="40" t="s">
        <v>24</v>
      </c>
      <c r="B499" s="52"/>
      <c r="C499" s="100">
        <v>811</v>
      </c>
      <c r="D499" s="100" t="s">
        <v>105</v>
      </c>
      <c r="E499" s="100" t="s">
        <v>109</v>
      </c>
      <c r="F499" s="102"/>
      <c r="G499" s="103"/>
      <c r="H499" s="101">
        <v>9966</v>
      </c>
      <c r="I499" s="104"/>
      <c r="J499" s="104">
        <f>J500</f>
        <v>300</v>
      </c>
      <c r="K499" s="105"/>
      <c r="L499" s="106"/>
      <c r="M499" s="107"/>
      <c r="N499" s="108">
        <f>N500+N502+N504</f>
        <v>1149</v>
      </c>
      <c r="O499" s="106"/>
      <c r="P499" s="105">
        <f t="shared" si="52"/>
        <v>1449</v>
      </c>
      <c r="Q499" s="106">
        <f t="shared" si="53"/>
        <v>0</v>
      </c>
      <c r="R499" s="105">
        <f>R504</f>
        <v>10479</v>
      </c>
      <c r="S499" s="112"/>
      <c r="T499" s="105">
        <f>T504</f>
        <v>10479</v>
      </c>
      <c r="U499" s="112"/>
      <c r="V499" s="216">
        <f t="shared" si="55"/>
        <v>100</v>
      </c>
      <c r="W499" s="217"/>
    </row>
    <row r="500" spans="1:23" ht="15.75" customHeight="1" hidden="1">
      <c r="A500" s="137" t="s">
        <v>89</v>
      </c>
      <c r="B500" s="52"/>
      <c r="C500" s="100" t="s">
        <v>252</v>
      </c>
      <c r="D500" s="100" t="s">
        <v>105</v>
      </c>
      <c r="E500" s="100" t="s">
        <v>109</v>
      </c>
      <c r="F500" s="102">
        <v>1020000</v>
      </c>
      <c r="G500" s="103"/>
      <c r="H500" s="101">
        <v>0</v>
      </c>
      <c r="I500" s="104"/>
      <c r="J500" s="104">
        <f>J501</f>
        <v>300</v>
      </c>
      <c r="K500" s="105"/>
      <c r="L500" s="106"/>
      <c r="M500" s="107"/>
      <c r="N500" s="108">
        <f>N501</f>
        <v>136</v>
      </c>
      <c r="O500" s="106"/>
      <c r="P500" s="105">
        <f t="shared" si="52"/>
        <v>436</v>
      </c>
      <c r="Q500" s="106">
        <f t="shared" si="53"/>
        <v>0</v>
      </c>
      <c r="R500" s="105">
        <f t="shared" si="54"/>
        <v>436</v>
      </c>
      <c r="S500" s="112"/>
      <c r="T500" s="105"/>
      <c r="U500" s="112"/>
      <c r="V500" s="216">
        <f t="shared" si="55"/>
        <v>0</v>
      </c>
      <c r="W500" s="217"/>
    </row>
    <row r="501" spans="1:23" ht="16.5" customHeight="1" hidden="1">
      <c r="A501" s="138" t="s">
        <v>220</v>
      </c>
      <c r="B501" s="52"/>
      <c r="C501" s="100" t="s">
        <v>252</v>
      </c>
      <c r="D501" s="100" t="s">
        <v>105</v>
      </c>
      <c r="E501" s="100" t="s">
        <v>109</v>
      </c>
      <c r="F501" s="102">
        <v>1020000</v>
      </c>
      <c r="G501" s="103" t="s">
        <v>219</v>
      </c>
      <c r="H501" s="101">
        <v>0</v>
      </c>
      <c r="I501" s="104"/>
      <c r="J501" s="104">
        <v>300</v>
      </c>
      <c r="K501" s="105"/>
      <c r="L501" s="106"/>
      <c r="M501" s="107"/>
      <c r="N501" s="108">
        <v>136</v>
      </c>
      <c r="O501" s="106"/>
      <c r="P501" s="105">
        <f t="shared" si="52"/>
        <v>436</v>
      </c>
      <c r="Q501" s="106">
        <f t="shared" si="53"/>
        <v>0</v>
      </c>
      <c r="R501" s="105">
        <f t="shared" si="54"/>
        <v>436</v>
      </c>
      <c r="S501" s="112"/>
      <c r="T501" s="105"/>
      <c r="U501" s="112"/>
      <c r="V501" s="216">
        <f t="shared" si="55"/>
        <v>0</v>
      </c>
      <c r="W501" s="217"/>
    </row>
    <row r="502" spans="1:23" ht="32.25" customHeight="1" hidden="1">
      <c r="A502" s="137" t="s">
        <v>54</v>
      </c>
      <c r="B502" s="52"/>
      <c r="C502" s="100" t="s">
        <v>252</v>
      </c>
      <c r="D502" s="100" t="s">
        <v>105</v>
      </c>
      <c r="E502" s="100" t="s">
        <v>109</v>
      </c>
      <c r="F502" s="102">
        <v>4350000</v>
      </c>
      <c r="G502" s="103"/>
      <c r="H502" s="101"/>
      <c r="I502" s="104"/>
      <c r="J502" s="104"/>
      <c r="K502" s="105"/>
      <c r="L502" s="106"/>
      <c r="M502" s="107"/>
      <c r="N502" s="108">
        <f>N503</f>
        <v>500</v>
      </c>
      <c r="O502" s="106"/>
      <c r="P502" s="105">
        <f t="shared" si="52"/>
        <v>500</v>
      </c>
      <c r="Q502" s="106"/>
      <c r="R502" s="105">
        <f t="shared" si="54"/>
        <v>500</v>
      </c>
      <c r="S502" s="112"/>
      <c r="T502" s="105"/>
      <c r="U502" s="112"/>
      <c r="V502" s="216">
        <f t="shared" si="55"/>
        <v>0</v>
      </c>
      <c r="W502" s="217"/>
    </row>
    <row r="503" spans="1:23" ht="16.5" customHeight="1" hidden="1">
      <c r="A503" s="138" t="s">
        <v>30</v>
      </c>
      <c r="B503" s="52"/>
      <c r="C503" s="100" t="s">
        <v>252</v>
      </c>
      <c r="D503" s="100" t="s">
        <v>105</v>
      </c>
      <c r="E503" s="100" t="s">
        <v>109</v>
      </c>
      <c r="F503" s="102">
        <v>4350000</v>
      </c>
      <c r="G503" s="103" t="s">
        <v>48</v>
      </c>
      <c r="H503" s="101"/>
      <c r="I503" s="104"/>
      <c r="J503" s="104"/>
      <c r="K503" s="105"/>
      <c r="L503" s="106"/>
      <c r="M503" s="107"/>
      <c r="N503" s="108">
        <v>500</v>
      </c>
      <c r="O503" s="106"/>
      <c r="P503" s="105">
        <f t="shared" si="52"/>
        <v>500</v>
      </c>
      <c r="Q503" s="106"/>
      <c r="R503" s="105">
        <f t="shared" si="54"/>
        <v>500</v>
      </c>
      <c r="S503" s="112"/>
      <c r="T503" s="105"/>
      <c r="U503" s="112"/>
      <c r="V503" s="216">
        <f t="shared" si="55"/>
        <v>0</v>
      </c>
      <c r="W503" s="217"/>
    </row>
    <row r="504" spans="1:23" ht="15" customHeight="1">
      <c r="A504" s="137" t="s">
        <v>149</v>
      </c>
      <c r="B504" s="52"/>
      <c r="C504" s="100">
        <v>811</v>
      </c>
      <c r="D504" s="100" t="s">
        <v>105</v>
      </c>
      <c r="E504" s="100" t="s">
        <v>109</v>
      </c>
      <c r="F504" s="102">
        <v>5230000</v>
      </c>
      <c r="G504" s="103"/>
      <c r="H504" s="101">
        <v>9966</v>
      </c>
      <c r="I504" s="104"/>
      <c r="J504" s="104"/>
      <c r="K504" s="105"/>
      <c r="L504" s="106"/>
      <c r="M504" s="107"/>
      <c r="N504" s="108">
        <f>N505</f>
        <v>513</v>
      </c>
      <c r="O504" s="106"/>
      <c r="P504" s="105">
        <f t="shared" si="52"/>
        <v>513</v>
      </c>
      <c r="Q504" s="106">
        <f t="shared" si="53"/>
        <v>0</v>
      </c>
      <c r="R504" s="105">
        <f t="shared" si="54"/>
        <v>10479</v>
      </c>
      <c r="S504" s="112"/>
      <c r="T504" s="105">
        <f>T505</f>
        <v>10479</v>
      </c>
      <c r="U504" s="112"/>
      <c r="V504" s="216">
        <f t="shared" si="55"/>
        <v>100</v>
      </c>
      <c r="W504" s="217"/>
    </row>
    <row r="505" spans="1:23" ht="30.75" customHeight="1">
      <c r="A505" s="138" t="s">
        <v>55</v>
      </c>
      <c r="B505" s="52"/>
      <c r="C505" s="100">
        <v>811</v>
      </c>
      <c r="D505" s="100" t="s">
        <v>105</v>
      </c>
      <c r="E505" s="100" t="s">
        <v>109</v>
      </c>
      <c r="F505" s="102">
        <v>5230000</v>
      </c>
      <c r="G505" s="103" t="s">
        <v>46</v>
      </c>
      <c r="H505" s="101">
        <v>9966</v>
      </c>
      <c r="I505" s="104"/>
      <c r="J505" s="104"/>
      <c r="K505" s="105"/>
      <c r="L505" s="106"/>
      <c r="M505" s="107"/>
      <c r="N505" s="108">
        <v>513</v>
      </c>
      <c r="O505" s="106"/>
      <c r="P505" s="105">
        <f t="shared" si="52"/>
        <v>513</v>
      </c>
      <c r="Q505" s="106">
        <f t="shared" si="53"/>
        <v>0</v>
      </c>
      <c r="R505" s="105">
        <f t="shared" si="54"/>
        <v>10479</v>
      </c>
      <c r="S505" s="112"/>
      <c r="T505" s="105">
        <v>10479</v>
      </c>
      <c r="U505" s="112"/>
      <c r="V505" s="216">
        <f t="shared" si="55"/>
        <v>100</v>
      </c>
      <c r="W505" s="217"/>
    </row>
    <row r="506" spans="1:23" ht="30" customHeight="1">
      <c r="A506" s="138" t="s">
        <v>30</v>
      </c>
      <c r="B506" s="52"/>
      <c r="C506" s="100">
        <v>811</v>
      </c>
      <c r="D506" s="100" t="s">
        <v>105</v>
      </c>
      <c r="E506" s="100"/>
      <c r="F506" s="102"/>
      <c r="G506" s="103" t="s">
        <v>48</v>
      </c>
      <c r="H506" s="101">
        <f>15770+3280</f>
        <v>19050</v>
      </c>
      <c r="I506" s="104"/>
      <c r="J506" s="104"/>
      <c r="K506" s="105"/>
      <c r="L506" s="106"/>
      <c r="M506" s="107"/>
      <c r="N506" s="108">
        <v>30</v>
      </c>
      <c r="O506" s="106"/>
      <c r="P506" s="105">
        <f t="shared" si="52"/>
        <v>30</v>
      </c>
      <c r="Q506" s="106">
        <f t="shared" si="53"/>
        <v>0</v>
      </c>
      <c r="R506" s="105">
        <v>20016</v>
      </c>
      <c r="S506" s="112"/>
      <c r="T506" s="105">
        <v>19147</v>
      </c>
      <c r="U506" s="112"/>
      <c r="V506" s="216">
        <f t="shared" si="55"/>
        <v>95.65847322142285</v>
      </c>
      <c r="W506" s="217"/>
    </row>
    <row r="507" spans="1:23" ht="12" customHeight="1">
      <c r="A507" s="138"/>
      <c r="B507" s="52"/>
      <c r="C507" s="100"/>
      <c r="D507" s="100"/>
      <c r="E507" s="100"/>
      <c r="F507" s="102"/>
      <c r="G507" s="103"/>
      <c r="H507" s="101"/>
      <c r="I507" s="104"/>
      <c r="J507" s="104"/>
      <c r="K507" s="105"/>
      <c r="L507" s="106"/>
      <c r="M507" s="107"/>
      <c r="N507" s="108"/>
      <c r="O507" s="106"/>
      <c r="P507" s="105"/>
      <c r="Q507" s="106"/>
      <c r="R507" s="105"/>
      <c r="S507" s="112"/>
      <c r="T507" s="105"/>
      <c r="U507" s="112"/>
      <c r="V507" s="216"/>
      <c r="W507" s="217"/>
    </row>
    <row r="508" spans="1:23" ht="24.75" customHeight="1">
      <c r="A508" s="42" t="s">
        <v>222</v>
      </c>
      <c r="B508" s="52"/>
      <c r="C508" s="97">
        <v>811</v>
      </c>
      <c r="D508" s="97" t="s">
        <v>111</v>
      </c>
      <c r="E508" s="97"/>
      <c r="F508" s="109"/>
      <c r="G508" s="110"/>
      <c r="H508" s="98">
        <f>H509+H512</f>
        <v>3390</v>
      </c>
      <c r="I508" s="104"/>
      <c r="J508" s="104"/>
      <c r="K508" s="105"/>
      <c r="L508" s="106"/>
      <c r="M508" s="107"/>
      <c r="N508" s="108"/>
      <c r="O508" s="106"/>
      <c r="P508" s="99">
        <f t="shared" si="52"/>
        <v>0</v>
      </c>
      <c r="Q508" s="115">
        <f t="shared" si="53"/>
        <v>0</v>
      </c>
      <c r="R508" s="99">
        <f t="shared" si="54"/>
        <v>3390</v>
      </c>
      <c r="S508" s="179"/>
      <c r="T508" s="99">
        <f>T509+T512</f>
        <v>3360</v>
      </c>
      <c r="U508" s="179"/>
      <c r="V508" s="214">
        <f t="shared" si="55"/>
        <v>99.11504424778761</v>
      </c>
      <c r="W508" s="215"/>
    </row>
    <row r="509" spans="1:23" ht="36.75" customHeight="1">
      <c r="A509" s="63" t="s">
        <v>221</v>
      </c>
      <c r="B509" s="52"/>
      <c r="C509" s="100">
        <v>811</v>
      </c>
      <c r="D509" s="100" t="s">
        <v>111</v>
      </c>
      <c r="E509" s="100" t="s">
        <v>104</v>
      </c>
      <c r="F509" s="102"/>
      <c r="G509" s="103"/>
      <c r="H509" s="101">
        <v>500</v>
      </c>
      <c r="I509" s="104"/>
      <c r="J509" s="104"/>
      <c r="K509" s="105"/>
      <c r="L509" s="106"/>
      <c r="M509" s="107"/>
      <c r="N509" s="108"/>
      <c r="O509" s="106"/>
      <c r="P509" s="105">
        <f aca="true" t="shared" si="57" ref="P509:P578">J509+K509+M509+N509</f>
        <v>0</v>
      </c>
      <c r="Q509" s="106">
        <f aca="true" t="shared" si="58" ref="Q509:Q578">L509+O509</f>
        <v>0</v>
      </c>
      <c r="R509" s="105">
        <f aca="true" t="shared" si="59" ref="R509:R578">H509+P509</f>
        <v>500</v>
      </c>
      <c r="S509" s="112"/>
      <c r="T509" s="105">
        <f>T510</f>
        <v>500</v>
      </c>
      <c r="U509" s="112"/>
      <c r="V509" s="216">
        <f t="shared" si="55"/>
        <v>100</v>
      </c>
      <c r="W509" s="217"/>
    </row>
    <row r="510" spans="1:23" ht="30" customHeight="1">
      <c r="A510" s="137" t="s">
        <v>89</v>
      </c>
      <c r="B510" s="52"/>
      <c r="C510" s="100">
        <v>811</v>
      </c>
      <c r="D510" s="100" t="s">
        <v>111</v>
      </c>
      <c r="E510" s="100" t="s">
        <v>104</v>
      </c>
      <c r="F510" s="102">
        <v>1020000</v>
      </c>
      <c r="G510" s="103"/>
      <c r="H510" s="101">
        <v>500</v>
      </c>
      <c r="I510" s="104"/>
      <c r="J510" s="104"/>
      <c r="K510" s="105"/>
      <c r="L510" s="106"/>
      <c r="M510" s="107"/>
      <c r="N510" s="108"/>
      <c r="O510" s="106"/>
      <c r="P510" s="105">
        <f t="shared" si="57"/>
        <v>0</v>
      </c>
      <c r="Q510" s="106">
        <f t="shared" si="58"/>
        <v>0</v>
      </c>
      <c r="R510" s="105">
        <f t="shared" si="59"/>
        <v>500</v>
      </c>
      <c r="S510" s="112"/>
      <c r="T510" s="105">
        <f>T511</f>
        <v>500</v>
      </c>
      <c r="U510" s="112"/>
      <c r="V510" s="216">
        <f t="shared" si="55"/>
        <v>100</v>
      </c>
      <c r="W510" s="217"/>
    </row>
    <row r="511" spans="1:23" ht="30.75" customHeight="1">
      <c r="A511" s="138" t="s">
        <v>220</v>
      </c>
      <c r="B511" s="52"/>
      <c r="C511" s="100">
        <v>811</v>
      </c>
      <c r="D511" s="100" t="s">
        <v>111</v>
      </c>
      <c r="E511" s="100" t="s">
        <v>104</v>
      </c>
      <c r="F511" s="102">
        <v>1020000</v>
      </c>
      <c r="G511" s="103" t="s">
        <v>219</v>
      </c>
      <c r="H511" s="101">
        <v>500</v>
      </c>
      <c r="I511" s="104"/>
      <c r="J511" s="104"/>
      <c r="K511" s="105"/>
      <c r="L511" s="106"/>
      <c r="M511" s="107"/>
      <c r="N511" s="108"/>
      <c r="O511" s="106"/>
      <c r="P511" s="105">
        <f t="shared" si="57"/>
        <v>0</v>
      </c>
      <c r="Q511" s="106">
        <f t="shared" si="58"/>
        <v>0</v>
      </c>
      <c r="R511" s="105">
        <f t="shared" si="59"/>
        <v>500</v>
      </c>
      <c r="S511" s="112"/>
      <c r="T511" s="105">
        <v>500</v>
      </c>
      <c r="U511" s="112"/>
      <c r="V511" s="216">
        <f t="shared" si="55"/>
        <v>100</v>
      </c>
      <c r="W511" s="217"/>
    </row>
    <row r="512" spans="1:23" ht="30.75" customHeight="1">
      <c r="A512" s="138" t="s">
        <v>30</v>
      </c>
      <c r="B512" s="52"/>
      <c r="C512" s="100">
        <v>811</v>
      </c>
      <c r="D512" s="100" t="s">
        <v>111</v>
      </c>
      <c r="E512" s="100"/>
      <c r="F512" s="102"/>
      <c r="G512" s="103" t="s">
        <v>48</v>
      </c>
      <c r="H512" s="101">
        <f>2550+340</f>
        <v>2890</v>
      </c>
      <c r="I512" s="104"/>
      <c r="J512" s="104"/>
      <c r="K512" s="105"/>
      <c r="L512" s="106"/>
      <c r="M512" s="107"/>
      <c r="N512" s="108"/>
      <c r="O512" s="106"/>
      <c r="P512" s="105">
        <f t="shared" si="57"/>
        <v>0</v>
      </c>
      <c r="Q512" s="106">
        <f t="shared" si="58"/>
        <v>0</v>
      </c>
      <c r="R512" s="105">
        <f t="shared" si="59"/>
        <v>2890</v>
      </c>
      <c r="S512" s="112"/>
      <c r="T512" s="105">
        <v>2860</v>
      </c>
      <c r="U512" s="112"/>
      <c r="V512" s="216">
        <f t="shared" si="55"/>
        <v>98.96193771626297</v>
      </c>
      <c r="W512" s="217"/>
    </row>
    <row r="513" spans="1:23" ht="12" customHeight="1">
      <c r="A513" s="146"/>
      <c r="B513" s="52"/>
      <c r="C513" s="100"/>
      <c r="D513" s="100"/>
      <c r="E513" s="100"/>
      <c r="F513" s="102"/>
      <c r="G513" s="103"/>
      <c r="H513" s="101"/>
      <c r="I513" s="104"/>
      <c r="J513" s="104"/>
      <c r="K513" s="105"/>
      <c r="L513" s="106"/>
      <c r="M513" s="107"/>
      <c r="N513" s="108"/>
      <c r="O513" s="106"/>
      <c r="P513" s="105"/>
      <c r="Q513" s="106"/>
      <c r="R513" s="105"/>
      <c r="S513" s="112"/>
      <c r="T513" s="105"/>
      <c r="U513" s="112"/>
      <c r="V513" s="216"/>
      <c r="W513" s="217"/>
    </row>
    <row r="514" spans="1:23" ht="14.25" customHeight="1">
      <c r="A514" s="42" t="s">
        <v>26</v>
      </c>
      <c r="B514" s="52"/>
      <c r="C514" s="97">
        <v>811</v>
      </c>
      <c r="D514" s="97" t="s">
        <v>109</v>
      </c>
      <c r="E514" s="97"/>
      <c r="F514" s="109"/>
      <c r="G514" s="110"/>
      <c r="H514" s="98">
        <f>H523+H525+H528</f>
        <v>28000</v>
      </c>
      <c r="I514" s="113"/>
      <c r="J514" s="113">
        <f>J519</f>
        <v>108100</v>
      </c>
      <c r="K514" s="99"/>
      <c r="L514" s="115"/>
      <c r="M514" s="178"/>
      <c r="N514" s="114">
        <f>N515+N519</f>
        <v>14300</v>
      </c>
      <c r="O514" s="115"/>
      <c r="P514" s="99">
        <f t="shared" si="57"/>
        <v>122400</v>
      </c>
      <c r="Q514" s="115">
        <f t="shared" si="58"/>
        <v>0</v>
      </c>
      <c r="R514" s="99">
        <f>R515+R519+R528</f>
        <v>144400</v>
      </c>
      <c r="S514" s="179"/>
      <c r="T514" s="99">
        <f>T515+T519+T528</f>
        <v>144361</v>
      </c>
      <c r="U514" s="179"/>
      <c r="V514" s="214">
        <f t="shared" si="55"/>
        <v>99.97299168975069</v>
      </c>
      <c r="W514" s="215"/>
    </row>
    <row r="515" spans="1:23" ht="14.25" customHeight="1">
      <c r="A515" s="40" t="s">
        <v>27</v>
      </c>
      <c r="B515" s="52"/>
      <c r="C515" s="100" t="s">
        <v>252</v>
      </c>
      <c r="D515" s="100" t="s">
        <v>109</v>
      </c>
      <c r="E515" s="100" t="s">
        <v>101</v>
      </c>
      <c r="F515" s="102"/>
      <c r="G515" s="103"/>
      <c r="H515" s="101"/>
      <c r="I515" s="104"/>
      <c r="J515" s="104"/>
      <c r="K515" s="105"/>
      <c r="L515" s="106"/>
      <c r="M515" s="107"/>
      <c r="N515" s="108">
        <f>N516</f>
        <v>300</v>
      </c>
      <c r="O515" s="106"/>
      <c r="P515" s="105">
        <f t="shared" si="57"/>
        <v>300</v>
      </c>
      <c r="Q515" s="106"/>
      <c r="R515" s="105">
        <f t="shared" si="59"/>
        <v>300</v>
      </c>
      <c r="S515" s="112"/>
      <c r="T515" s="105">
        <f>T516</f>
        <v>300</v>
      </c>
      <c r="U515" s="112"/>
      <c r="V515" s="216">
        <f t="shared" si="55"/>
        <v>100</v>
      </c>
      <c r="W515" s="217"/>
    </row>
    <row r="516" spans="1:23" ht="15.75" customHeight="1">
      <c r="A516" s="139" t="s">
        <v>149</v>
      </c>
      <c r="B516" s="52"/>
      <c r="C516" s="100" t="s">
        <v>252</v>
      </c>
      <c r="D516" s="100" t="s">
        <v>109</v>
      </c>
      <c r="E516" s="100" t="s">
        <v>101</v>
      </c>
      <c r="F516" s="102">
        <v>5230000</v>
      </c>
      <c r="G516" s="103"/>
      <c r="H516" s="101"/>
      <c r="I516" s="104"/>
      <c r="J516" s="104"/>
      <c r="K516" s="105"/>
      <c r="L516" s="106"/>
      <c r="M516" s="107"/>
      <c r="N516" s="108">
        <f>N517</f>
        <v>300</v>
      </c>
      <c r="O516" s="106"/>
      <c r="P516" s="105">
        <f t="shared" si="57"/>
        <v>300</v>
      </c>
      <c r="Q516" s="106"/>
      <c r="R516" s="105">
        <f t="shared" si="59"/>
        <v>300</v>
      </c>
      <c r="S516" s="112"/>
      <c r="T516" s="105">
        <f>T517</f>
        <v>300</v>
      </c>
      <c r="U516" s="112"/>
      <c r="V516" s="216">
        <f t="shared" si="55"/>
        <v>100</v>
      </c>
      <c r="W516" s="217"/>
    </row>
    <row r="517" spans="1:23" ht="45.75" customHeight="1">
      <c r="A517" s="140" t="s">
        <v>34</v>
      </c>
      <c r="B517" s="52"/>
      <c r="C517" s="100" t="s">
        <v>252</v>
      </c>
      <c r="D517" s="100" t="s">
        <v>109</v>
      </c>
      <c r="E517" s="100" t="s">
        <v>101</v>
      </c>
      <c r="F517" s="102">
        <v>5230000</v>
      </c>
      <c r="G517" s="103" t="s">
        <v>43</v>
      </c>
      <c r="H517" s="101"/>
      <c r="I517" s="104"/>
      <c r="J517" s="104"/>
      <c r="K517" s="105"/>
      <c r="L517" s="106"/>
      <c r="M517" s="107"/>
      <c r="N517" s="108">
        <v>300</v>
      </c>
      <c r="O517" s="106"/>
      <c r="P517" s="105">
        <f t="shared" si="57"/>
        <v>300</v>
      </c>
      <c r="Q517" s="106"/>
      <c r="R517" s="105">
        <f t="shared" si="59"/>
        <v>300</v>
      </c>
      <c r="S517" s="112"/>
      <c r="T517" s="105">
        <v>300</v>
      </c>
      <c r="U517" s="112"/>
      <c r="V517" s="216">
        <f t="shared" si="55"/>
        <v>100</v>
      </c>
      <c r="W517" s="217"/>
    </row>
    <row r="518" spans="1:23" ht="11.25" customHeight="1">
      <c r="A518" s="140"/>
      <c r="B518" s="52"/>
      <c r="C518" s="100"/>
      <c r="D518" s="100"/>
      <c r="E518" s="100"/>
      <c r="F518" s="102"/>
      <c r="G518" s="103"/>
      <c r="H518" s="101"/>
      <c r="I518" s="104"/>
      <c r="J518" s="104"/>
      <c r="K518" s="105"/>
      <c r="L518" s="106"/>
      <c r="M518" s="107"/>
      <c r="N518" s="108"/>
      <c r="O518" s="106"/>
      <c r="P518" s="105"/>
      <c r="Q518" s="106"/>
      <c r="R518" s="105"/>
      <c r="S518" s="112"/>
      <c r="T518" s="105"/>
      <c r="U518" s="112"/>
      <c r="V518" s="216"/>
      <c r="W518" s="217"/>
    </row>
    <row r="519" spans="1:23" ht="24" customHeight="1">
      <c r="A519" s="40" t="s">
        <v>28</v>
      </c>
      <c r="B519" s="52"/>
      <c r="C519" s="100">
        <v>811</v>
      </c>
      <c r="D519" s="100" t="s">
        <v>109</v>
      </c>
      <c r="E519" s="100" t="s">
        <v>103</v>
      </c>
      <c r="F519" s="102"/>
      <c r="G519" s="103"/>
      <c r="H519" s="101">
        <f>H523+H525</f>
        <v>21000</v>
      </c>
      <c r="I519" s="104"/>
      <c r="J519" s="104">
        <f>J520+J523+J525</f>
        <v>108100</v>
      </c>
      <c r="K519" s="105"/>
      <c r="L519" s="106"/>
      <c r="M519" s="107"/>
      <c r="N519" s="108">
        <f>N525+N528</f>
        <v>14000</v>
      </c>
      <c r="O519" s="106"/>
      <c r="P519" s="105">
        <f t="shared" si="57"/>
        <v>122100</v>
      </c>
      <c r="Q519" s="106">
        <f t="shared" si="58"/>
        <v>0</v>
      </c>
      <c r="R519" s="105">
        <f>R520+R523+R525</f>
        <v>138100</v>
      </c>
      <c r="S519" s="112"/>
      <c r="T519" s="105">
        <f>T520+T523+T525</f>
        <v>138076</v>
      </c>
      <c r="U519" s="112"/>
      <c r="V519" s="216">
        <f t="shared" si="55"/>
        <v>99.98262128892107</v>
      </c>
      <c r="W519" s="217"/>
    </row>
    <row r="520" spans="1:23" ht="15" customHeight="1">
      <c r="A520" s="139" t="s">
        <v>260</v>
      </c>
      <c r="B520" s="52"/>
      <c r="C520" s="100" t="s">
        <v>252</v>
      </c>
      <c r="D520" s="100" t="s">
        <v>109</v>
      </c>
      <c r="E520" s="100" t="s">
        <v>103</v>
      </c>
      <c r="F520" s="102">
        <v>1000000</v>
      </c>
      <c r="G520" s="103"/>
      <c r="H520" s="101">
        <v>0</v>
      </c>
      <c r="I520" s="104"/>
      <c r="J520" s="104">
        <f>J521</f>
        <v>16700</v>
      </c>
      <c r="K520" s="105"/>
      <c r="L520" s="106"/>
      <c r="M520" s="107"/>
      <c r="N520" s="108"/>
      <c r="O520" s="106"/>
      <c r="P520" s="105">
        <f t="shared" si="57"/>
        <v>16700</v>
      </c>
      <c r="Q520" s="106">
        <f t="shared" si="58"/>
        <v>0</v>
      </c>
      <c r="R520" s="105">
        <f t="shared" si="59"/>
        <v>16700</v>
      </c>
      <c r="S520" s="112"/>
      <c r="T520" s="105">
        <f>T521</f>
        <v>16700</v>
      </c>
      <c r="U520" s="112"/>
      <c r="V520" s="216">
        <f t="shared" si="55"/>
        <v>100</v>
      </c>
      <c r="W520" s="217"/>
    </row>
    <row r="521" spans="1:23" ht="90" customHeight="1">
      <c r="A521" s="139" t="s">
        <v>261</v>
      </c>
      <c r="B521" s="52"/>
      <c r="C521" s="100" t="s">
        <v>252</v>
      </c>
      <c r="D521" s="100" t="s">
        <v>109</v>
      </c>
      <c r="E521" s="100" t="s">
        <v>103</v>
      </c>
      <c r="F521" s="102">
        <v>1005100</v>
      </c>
      <c r="G521" s="103"/>
      <c r="H521" s="101">
        <v>0</v>
      </c>
      <c r="I521" s="104"/>
      <c r="J521" s="104">
        <f>J522</f>
        <v>16700</v>
      </c>
      <c r="K521" s="105"/>
      <c r="L521" s="106"/>
      <c r="M521" s="107"/>
      <c r="N521" s="108"/>
      <c r="O521" s="106"/>
      <c r="P521" s="105">
        <f t="shared" si="57"/>
        <v>16700</v>
      </c>
      <c r="Q521" s="106">
        <f t="shared" si="58"/>
        <v>0</v>
      </c>
      <c r="R521" s="105">
        <f t="shared" si="59"/>
        <v>16700</v>
      </c>
      <c r="S521" s="112"/>
      <c r="T521" s="105">
        <f>T522</f>
        <v>16700</v>
      </c>
      <c r="U521" s="112"/>
      <c r="V521" s="216">
        <f t="shared" si="55"/>
        <v>100</v>
      </c>
      <c r="W521" s="217"/>
    </row>
    <row r="522" spans="1:23" ht="15" customHeight="1">
      <c r="A522" s="140" t="s">
        <v>183</v>
      </c>
      <c r="B522" s="52"/>
      <c r="C522" s="100" t="s">
        <v>252</v>
      </c>
      <c r="D522" s="100" t="s">
        <v>109</v>
      </c>
      <c r="E522" s="100" t="s">
        <v>103</v>
      </c>
      <c r="F522" s="102">
        <v>1005100</v>
      </c>
      <c r="G522" s="103" t="s">
        <v>113</v>
      </c>
      <c r="H522" s="101">
        <v>0</v>
      </c>
      <c r="I522" s="104"/>
      <c r="J522" s="104">
        <v>16700</v>
      </c>
      <c r="K522" s="105"/>
      <c r="L522" s="106"/>
      <c r="M522" s="107"/>
      <c r="N522" s="108"/>
      <c r="O522" s="106"/>
      <c r="P522" s="105">
        <f t="shared" si="57"/>
        <v>16700</v>
      </c>
      <c r="Q522" s="106">
        <f t="shared" si="58"/>
        <v>0</v>
      </c>
      <c r="R522" s="105">
        <f t="shared" si="59"/>
        <v>16700</v>
      </c>
      <c r="S522" s="112"/>
      <c r="T522" s="105">
        <v>16700</v>
      </c>
      <c r="U522" s="112"/>
      <c r="V522" s="216">
        <f t="shared" si="55"/>
        <v>100</v>
      </c>
      <c r="W522" s="217"/>
    </row>
    <row r="523" spans="1:23" ht="30.75" customHeight="1">
      <c r="A523" s="139" t="s">
        <v>89</v>
      </c>
      <c r="B523" s="52"/>
      <c r="C523" s="100">
        <v>811</v>
      </c>
      <c r="D523" s="100" t="s">
        <v>109</v>
      </c>
      <c r="E523" s="100" t="s">
        <v>103</v>
      </c>
      <c r="F523" s="102">
        <v>1020000</v>
      </c>
      <c r="G523" s="103"/>
      <c r="H523" s="101">
        <v>2000</v>
      </c>
      <c r="I523" s="104"/>
      <c r="J523" s="104">
        <f>J524</f>
        <v>91400</v>
      </c>
      <c r="K523" s="105"/>
      <c r="L523" s="106"/>
      <c r="M523" s="107"/>
      <c r="N523" s="108"/>
      <c r="O523" s="106"/>
      <c r="P523" s="105">
        <f t="shared" si="57"/>
        <v>91400</v>
      </c>
      <c r="Q523" s="106">
        <f t="shared" si="58"/>
        <v>0</v>
      </c>
      <c r="R523" s="105">
        <f>R524</f>
        <v>84400</v>
      </c>
      <c r="S523" s="112"/>
      <c r="T523" s="105">
        <f>T524</f>
        <v>84376</v>
      </c>
      <c r="U523" s="112"/>
      <c r="V523" s="216">
        <f t="shared" si="55"/>
        <v>99.97156398104265</v>
      </c>
      <c r="W523" s="217"/>
    </row>
    <row r="524" spans="1:23" ht="29.25" customHeight="1">
      <c r="A524" s="140" t="s">
        <v>220</v>
      </c>
      <c r="B524" s="52"/>
      <c r="C524" s="100">
        <v>811</v>
      </c>
      <c r="D524" s="100" t="s">
        <v>109</v>
      </c>
      <c r="E524" s="100" t="s">
        <v>103</v>
      </c>
      <c r="F524" s="102">
        <v>1020000</v>
      </c>
      <c r="G524" s="103" t="s">
        <v>219</v>
      </c>
      <c r="H524" s="101">
        <v>2000</v>
      </c>
      <c r="I524" s="104"/>
      <c r="J524" s="104">
        <v>91400</v>
      </c>
      <c r="K524" s="105"/>
      <c r="L524" s="106"/>
      <c r="M524" s="107"/>
      <c r="N524" s="108"/>
      <c r="O524" s="106"/>
      <c r="P524" s="105">
        <f t="shared" si="57"/>
        <v>91400</v>
      </c>
      <c r="Q524" s="106">
        <f t="shared" si="58"/>
        <v>0</v>
      </c>
      <c r="R524" s="105">
        <v>84400</v>
      </c>
      <c r="S524" s="112"/>
      <c r="T524" s="105">
        <v>84376</v>
      </c>
      <c r="U524" s="112"/>
      <c r="V524" s="216">
        <f t="shared" si="55"/>
        <v>99.97156398104265</v>
      </c>
      <c r="W524" s="217"/>
    </row>
    <row r="525" spans="1:23" ht="15" customHeight="1">
      <c r="A525" s="139" t="s">
        <v>149</v>
      </c>
      <c r="B525" s="52"/>
      <c r="C525" s="100">
        <v>811</v>
      </c>
      <c r="D525" s="100" t="s">
        <v>109</v>
      </c>
      <c r="E525" s="100" t="s">
        <v>103</v>
      </c>
      <c r="F525" s="102">
        <v>5230000</v>
      </c>
      <c r="G525" s="103"/>
      <c r="H525" s="101">
        <v>19000</v>
      </c>
      <c r="I525" s="104"/>
      <c r="J525" s="104"/>
      <c r="K525" s="105"/>
      <c r="L525" s="106"/>
      <c r="M525" s="107"/>
      <c r="N525" s="108">
        <v>15000</v>
      </c>
      <c r="O525" s="106"/>
      <c r="P525" s="105">
        <f t="shared" si="57"/>
        <v>15000</v>
      </c>
      <c r="Q525" s="106">
        <f t="shared" si="58"/>
        <v>0</v>
      </c>
      <c r="R525" s="105">
        <f>R527</f>
        <v>37000</v>
      </c>
      <c r="S525" s="112"/>
      <c r="T525" s="105">
        <f>T527</f>
        <v>37000</v>
      </c>
      <c r="U525" s="112"/>
      <c r="V525" s="216">
        <f t="shared" si="55"/>
        <v>100</v>
      </c>
      <c r="W525" s="217"/>
    </row>
    <row r="526" spans="1:23" ht="14.25" customHeight="1" hidden="1">
      <c r="A526" s="139" t="s">
        <v>224</v>
      </c>
      <c r="B526" s="52"/>
      <c r="C526" s="100">
        <v>811</v>
      </c>
      <c r="D526" s="100"/>
      <c r="E526" s="100"/>
      <c r="F526" s="102">
        <v>5220000</v>
      </c>
      <c r="G526" s="103" t="s">
        <v>46</v>
      </c>
      <c r="H526" s="101"/>
      <c r="I526" s="104"/>
      <c r="J526" s="104"/>
      <c r="K526" s="105"/>
      <c r="L526" s="106"/>
      <c r="M526" s="107"/>
      <c r="N526" s="108"/>
      <c r="O526" s="106"/>
      <c r="P526" s="105">
        <f t="shared" si="57"/>
        <v>0</v>
      </c>
      <c r="Q526" s="106">
        <f t="shared" si="58"/>
        <v>0</v>
      </c>
      <c r="R526" s="105">
        <f t="shared" si="59"/>
        <v>0</v>
      </c>
      <c r="S526" s="112"/>
      <c r="T526" s="105"/>
      <c r="U526" s="112"/>
      <c r="V526" s="216" t="e">
        <f t="shared" si="55"/>
        <v>#DIV/0!</v>
      </c>
      <c r="W526" s="217"/>
    </row>
    <row r="527" spans="1:23" ht="30.75" customHeight="1">
      <c r="A527" s="140" t="s">
        <v>55</v>
      </c>
      <c r="B527" s="52"/>
      <c r="C527" s="100">
        <v>811</v>
      </c>
      <c r="D527" s="100" t="s">
        <v>109</v>
      </c>
      <c r="E527" s="100" t="s">
        <v>103</v>
      </c>
      <c r="F527" s="102">
        <v>5230000</v>
      </c>
      <c r="G527" s="103" t="s">
        <v>46</v>
      </c>
      <c r="H527" s="101">
        <v>19000</v>
      </c>
      <c r="I527" s="104"/>
      <c r="J527" s="104"/>
      <c r="K527" s="105"/>
      <c r="L527" s="106"/>
      <c r="M527" s="107"/>
      <c r="N527" s="108">
        <v>15000</v>
      </c>
      <c r="O527" s="106"/>
      <c r="P527" s="105">
        <f t="shared" si="57"/>
        <v>15000</v>
      </c>
      <c r="Q527" s="106">
        <f t="shared" si="58"/>
        <v>0</v>
      </c>
      <c r="R527" s="105">
        <v>37000</v>
      </c>
      <c r="S527" s="112"/>
      <c r="T527" s="105">
        <v>37000</v>
      </c>
      <c r="U527" s="112"/>
      <c r="V527" s="216">
        <f t="shared" si="55"/>
        <v>100</v>
      </c>
      <c r="W527" s="217"/>
    </row>
    <row r="528" spans="1:23" ht="30.75" customHeight="1">
      <c r="A528" s="140" t="s">
        <v>30</v>
      </c>
      <c r="B528" s="52"/>
      <c r="C528" s="100">
        <v>811</v>
      </c>
      <c r="D528" s="100" t="s">
        <v>109</v>
      </c>
      <c r="E528" s="100"/>
      <c r="F528" s="102"/>
      <c r="G528" s="103" t="s">
        <v>48</v>
      </c>
      <c r="H528" s="101">
        <v>7000</v>
      </c>
      <c r="I528" s="104"/>
      <c r="J528" s="104"/>
      <c r="K528" s="105"/>
      <c r="L528" s="106"/>
      <c r="M528" s="107"/>
      <c r="N528" s="108">
        <v>-1000</v>
      </c>
      <c r="O528" s="106"/>
      <c r="P528" s="105">
        <f t="shared" si="57"/>
        <v>-1000</v>
      </c>
      <c r="Q528" s="106">
        <f t="shared" si="58"/>
        <v>0</v>
      </c>
      <c r="R528" s="105">
        <f t="shared" si="59"/>
        <v>6000</v>
      </c>
      <c r="S528" s="112"/>
      <c r="T528" s="105">
        <v>5985</v>
      </c>
      <c r="U528" s="112"/>
      <c r="V528" s="216">
        <f aca="true" t="shared" si="60" ref="V528:V591">T528/R528*100</f>
        <v>99.75</v>
      </c>
      <c r="W528" s="217"/>
    </row>
    <row r="529" spans="1:23" ht="12" customHeight="1">
      <c r="A529" s="140"/>
      <c r="B529" s="52"/>
      <c r="C529" s="100"/>
      <c r="D529" s="100"/>
      <c r="E529" s="100"/>
      <c r="F529" s="102"/>
      <c r="G529" s="103"/>
      <c r="H529" s="101"/>
      <c r="I529" s="104"/>
      <c r="J529" s="104"/>
      <c r="K529" s="105"/>
      <c r="L529" s="106"/>
      <c r="M529" s="107"/>
      <c r="N529" s="108"/>
      <c r="O529" s="106"/>
      <c r="P529" s="105"/>
      <c r="Q529" s="106"/>
      <c r="R529" s="105"/>
      <c r="S529" s="112"/>
      <c r="T529" s="105"/>
      <c r="U529" s="112"/>
      <c r="V529" s="216"/>
      <c r="W529" s="217"/>
    </row>
    <row r="530" spans="1:23" ht="14.25" customHeight="1">
      <c r="A530" s="42" t="s">
        <v>7</v>
      </c>
      <c r="B530" s="52"/>
      <c r="C530" s="97">
        <v>811</v>
      </c>
      <c r="D530" s="97" t="s">
        <v>110</v>
      </c>
      <c r="E530" s="97"/>
      <c r="F530" s="109"/>
      <c r="G530" s="110"/>
      <c r="H530" s="98">
        <v>13000</v>
      </c>
      <c r="I530" s="113"/>
      <c r="J530" s="113">
        <f>J531</f>
        <v>30900</v>
      </c>
      <c r="K530" s="99"/>
      <c r="L530" s="115"/>
      <c r="M530" s="178"/>
      <c r="N530" s="114"/>
      <c r="O530" s="115"/>
      <c r="P530" s="99">
        <f t="shared" si="57"/>
        <v>30900</v>
      </c>
      <c r="Q530" s="115">
        <f t="shared" si="58"/>
        <v>0</v>
      </c>
      <c r="R530" s="99">
        <f>R531+R539</f>
        <v>52900</v>
      </c>
      <c r="S530" s="179"/>
      <c r="T530" s="99">
        <f>T531+T539</f>
        <v>52900</v>
      </c>
      <c r="U530" s="179"/>
      <c r="V530" s="214">
        <f t="shared" si="60"/>
        <v>100</v>
      </c>
      <c r="W530" s="215"/>
    </row>
    <row r="531" spans="1:23" ht="24.75" customHeight="1">
      <c r="A531" s="40" t="s">
        <v>29</v>
      </c>
      <c r="B531" s="52"/>
      <c r="C531" s="100">
        <v>811</v>
      </c>
      <c r="D531" s="100" t="s">
        <v>110</v>
      </c>
      <c r="E531" s="100" t="s">
        <v>104</v>
      </c>
      <c r="F531" s="102"/>
      <c r="G531" s="103"/>
      <c r="H531" s="101">
        <v>12000</v>
      </c>
      <c r="I531" s="104"/>
      <c r="J531" s="104">
        <f>J532</f>
        <v>30900</v>
      </c>
      <c r="K531" s="105"/>
      <c r="L531" s="106"/>
      <c r="M531" s="107"/>
      <c r="N531" s="108"/>
      <c r="O531" s="106"/>
      <c r="P531" s="105">
        <f t="shared" si="57"/>
        <v>30900</v>
      </c>
      <c r="Q531" s="106">
        <f t="shared" si="58"/>
        <v>0</v>
      </c>
      <c r="R531" s="105">
        <f>R532+R535+R537</f>
        <v>51900</v>
      </c>
      <c r="S531" s="112"/>
      <c r="T531" s="105">
        <f>T532+T535+T537</f>
        <v>51900</v>
      </c>
      <c r="U531" s="112"/>
      <c r="V531" s="216">
        <f t="shared" si="60"/>
        <v>100</v>
      </c>
      <c r="W531" s="217"/>
    </row>
    <row r="532" spans="1:23" ht="15.75" customHeight="1">
      <c r="A532" s="139" t="s">
        <v>260</v>
      </c>
      <c r="B532" s="52"/>
      <c r="C532" s="100" t="s">
        <v>252</v>
      </c>
      <c r="D532" s="100" t="s">
        <v>110</v>
      </c>
      <c r="E532" s="100" t="s">
        <v>104</v>
      </c>
      <c r="F532" s="102">
        <v>1000000</v>
      </c>
      <c r="G532" s="103"/>
      <c r="H532" s="101">
        <v>0</v>
      </c>
      <c r="I532" s="104"/>
      <c r="J532" s="104">
        <f>J533</f>
        <v>30900</v>
      </c>
      <c r="K532" s="105"/>
      <c r="L532" s="106"/>
      <c r="M532" s="107"/>
      <c r="N532" s="108"/>
      <c r="O532" s="106"/>
      <c r="P532" s="105">
        <f t="shared" si="57"/>
        <v>30900</v>
      </c>
      <c r="Q532" s="106">
        <f t="shared" si="58"/>
        <v>0</v>
      </c>
      <c r="R532" s="105">
        <f t="shared" si="59"/>
        <v>30900</v>
      </c>
      <c r="S532" s="112"/>
      <c r="T532" s="105">
        <f>T533</f>
        <v>30900</v>
      </c>
      <c r="U532" s="112"/>
      <c r="V532" s="216">
        <f t="shared" si="60"/>
        <v>100</v>
      </c>
      <c r="W532" s="217"/>
    </row>
    <row r="533" spans="1:23" ht="45.75" customHeight="1">
      <c r="A533" s="139" t="s">
        <v>268</v>
      </c>
      <c r="B533" s="52"/>
      <c r="C533" s="100" t="s">
        <v>252</v>
      </c>
      <c r="D533" s="100" t="s">
        <v>110</v>
      </c>
      <c r="E533" s="100" t="s">
        <v>104</v>
      </c>
      <c r="F533" s="102">
        <v>1001301</v>
      </c>
      <c r="G533" s="103"/>
      <c r="H533" s="101">
        <v>0</v>
      </c>
      <c r="I533" s="104"/>
      <c r="J533" s="104">
        <f>J534</f>
        <v>30900</v>
      </c>
      <c r="K533" s="105"/>
      <c r="L533" s="106"/>
      <c r="M533" s="107"/>
      <c r="N533" s="108"/>
      <c r="O533" s="106"/>
      <c r="P533" s="105">
        <f t="shared" si="57"/>
        <v>30900</v>
      </c>
      <c r="Q533" s="106">
        <f t="shared" si="58"/>
        <v>0</v>
      </c>
      <c r="R533" s="105">
        <f t="shared" si="59"/>
        <v>30900</v>
      </c>
      <c r="S533" s="112"/>
      <c r="T533" s="105">
        <f>T534</f>
        <v>30900</v>
      </c>
      <c r="U533" s="112"/>
      <c r="V533" s="216">
        <f t="shared" si="60"/>
        <v>100</v>
      </c>
      <c r="W533" s="217"/>
    </row>
    <row r="534" spans="1:23" ht="30.75" customHeight="1">
      <c r="A534" s="140" t="s">
        <v>55</v>
      </c>
      <c r="B534" s="52"/>
      <c r="C534" s="100" t="s">
        <v>252</v>
      </c>
      <c r="D534" s="100" t="s">
        <v>110</v>
      </c>
      <c r="E534" s="100" t="s">
        <v>104</v>
      </c>
      <c r="F534" s="102">
        <v>1001301</v>
      </c>
      <c r="G534" s="103" t="s">
        <v>46</v>
      </c>
      <c r="H534" s="101">
        <v>0</v>
      </c>
      <c r="I534" s="104"/>
      <c r="J534" s="104">
        <v>30900</v>
      </c>
      <c r="K534" s="105"/>
      <c r="L534" s="106"/>
      <c r="M534" s="107"/>
      <c r="N534" s="108"/>
      <c r="O534" s="106"/>
      <c r="P534" s="105">
        <f t="shared" si="57"/>
        <v>30900</v>
      </c>
      <c r="Q534" s="106">
        <f t="shared" si="58"/>
        <v>0</v>
      </c>
      <c r="R534" s="105">
        <f t="shared" si="59"/>
        <v>30900</v>
      </c>
      <c r="S534" s="112"/>
      <c r="T534" s="105">
        <v>30900</v>
      </c>
      <c r="U534" s="112"/>
      <c r="V534" s="216">
        <f t="shared" si="60"/>
        <v>100</v>
      </c>
      <c r="W534" s="217"/>
    </row>
    <row r="535" spans="1:23" ht="30" customHeight="1">
      <c r="A535" s="137" t="s">
        <v>89</v>
      </c>
      <c r="B535" s="52"/>
      <c r="C535" s="100" t="s">
        <v>252</v>
      </c>
      <c r="D535" s="100" t="s">
        <v>110</v>
      </c>
      <c r="E535" s="100" t="s">
        <v>104</v>
      </c>
      <c r="F535" s="102">
        <v>1020000</v>
      </c>
      <c r="G535" s="103"/>
      <c r="H535" s="101"/>
      <c r="I535" s="104"/>
      <c r="J535" s="104"/>
      <c r="K535" s="105"/>
      <c r="L535" s="106"/>
      <c r="M535" s="107"/>
      <c r="N535" s="108"/>
      <c r="O535" s="106"/>
      <c r="P535" s="105"/>
      <c r="Q535" s="106"/>
      <c r="R535" s="105">
        <f>R536</f>
        <v>9000</v>
      </c>
      <c r="S535" s="112"/>
      <c r="T535" s="105">
        <f>T536</f>
        <v>9000</v>
      </c>
      <c r="U535" s="112"/>
      <c r="V535" s="216">
        <f t="shared" si="60"/>
        <v>100</v>
      </c>
      <c r="W535" s="217"/>
    </row>
    <row r="536" spans="1:23" ht="30" customHeight="1">
      <c r="A536" s="138" t="s">
        <v>220</v>
      </c>
      <c r="B536" s="52"/>
      <c r="C536" s="100" t="s">
        <v>252</v>
      </c>
      <c r="D536" s="100" t="s">
        <v>110</v>
      </c>
      <c r="E536" s="100" t="s">
        <v>104</v>
      </c>
      <c r="F536" s="102">
        <v>1020000</v>
      </c>
      <c r="G536" s="103" t="s">
        <v>219</v>
      </c>
      <c r="H536" s="101"/>
      <c r="I536" s="104"/>
      <c r="J536" s="104"/>
      <c r="K536" s="105"/>
      <c r="L536" s="106"/>
      <c r="M536" s="107"/>
      <c r="N536" s="108"/>
      <c r="O536" s="106"/>
      <c r="P536" s="105"/>
      <c r="Q536" s="106"/>
      <c r="R536" s="105">
        <v>9000</v>
      </c>
      <c r="S536" s="112"/>
      <c r="T536" s="105">
        <v>9000</v>
      </c>
      <c r="U536" s="112"/>
      <c r="V536" s="216">
        <f t="shared" si="60"/>
        <v>100</v>
      </c>
      <c r="W536" s="217"/>
    </row>
    <row r="537" spans="1:23" ht="15" customHeight="1">
      <c r="A537" s="139" t="s">
        <v>149</v>
      </c>
      <c r="B537" s="52"/>
      <c r="C537" s="100">
        <v>811</v>
      </c>
      <c r="D537" s="100" t="s">
        <v>110</v>
      </c>
      <c r="E537" s="100" t="s">
        <v>104</v>
      </c>
      <c r="F537" s="102">
        <v>5230000</v>
      </c>
      <c r="G537" s="103"/>
      <c r="H537" s="101">
        <v>12000</v>
      </c>
      <c r="I537" s="104"/>
      <c r="J537" s="104"/>
      <c r="K537" s="105"/>
      <c r="L537" s="106"/>
      <c r="M537" s="107"/>
      <c r="N537" s="108"/>
      <c r="O537" s="106"/>
      <c r="P537" s="105">
        <f t="shared" si="57"/>
        <v>0</v>
      </c>
      <c r="Q537" s="106">
        <f t="shared" si="58"/>
        <v>0</v>
      </c>
      <c r="R537" s="105">
        <f t="shared" si="59"/>
        <v>12000</v>
      </c>
      <c r="S537" s="112"/>
      <c r="T537" s="105">
        <f>T538</f>
        <v>12000</v>
      </c>
      <c r="U537" s="112"/>
      <c r="V537" s="216">
        <f t="shared" si="60"/>
        <v>100</v>
      </c>
      <c r="W537" s="217"/>
    </row>
    <row r="538" spans="1:23" ht="15.75" customHeight="1">
      <c r="A538" s="140" t="s">
        <v>55</v>
      </c>
      <c r="B538" s="52"/>
      <c r="C538" s="100">
        <v>811</v>
      </c>
      <c r="D538" s="100" t="s">
        <v>110</v>
      </c>
      <c r="E538" s="100" t="s">
        <v>104</v>
      </c>
      <c r="F538" s="102">
        <v>5230000</v>
      </c>
      <c r="G538" s="103" t="s">
        <v>46</v>
      </c>
      <c r="H538" s="101">
        <v>12000</v>
      </c>
      <c r="I538" s="104"/>
      <c r="J538" s="104"/>
      <c r="K538" s="105"/>
      <c r="L538" s="106"/>
      <c r="M538" s="107"/>
      <c r="N538" s="108"/>
      <c r="O538" s="106"/>
      <c r="P538" s="105">
        <f t="shared" si="57"/>
        <v>0</v>
      </c>
      <c r="Q538" s="106">
        <f t="shared" si="58"/>
        <v>0</v>
      </c>
      <c r="R538" s="105">
        <f t="shared" si="59"/>
        <v>12000</v>
      </c>
      <c r="S538" s="112"/>
      <c r="T538" s="105">
        <v>12000</v>
      </c>
      <c r="U538" s="112"/>
      <c r="V538" s="216">
        <f t="shared" si="60"/>
        <v>100</v>
      </c>
      <c r="W538" s="217"/>
    </row>
    <row r="539" spans="1:23" ht="30.75" customHeight="1">
      <c r="A539" s="140" t="s">
        <v>30</v>
      </c>
      <c r="B539" s="52"/>
      <c r="C539" s="100">
        <v>811</v>
      </c>
      <c r="D539" s="100" t="s">
        <v>110</v>
      </c>
      <c r="E539" s="100"/>
      <c r="F539" s="102"/>
      <c r="G539" s="103" t="s">
        <v>48</v>
      </c>
      <c r="H539" s="101">
        <v>1000</v>
      </c>
      <c r="I539" s="104"/>
      <c r="J539" s="104"/>
      <c r="K539" s="105"/>
      <c r="L539" s="106"/>
      <c r="M539" s="107"/>
      <c r="N539" s="108"/>
      <c r="O539" s="106"/>
      <c r="P539" s="105">
        <f t="shared" si="57"/>
        <v>0</v>
      </c>
      <c r="Q539" s="106">
        <f t="shared" si="58"/>
        <v>0</v>
      </c>
      <c r="R539" s="105">
        <f t="shared" si="59"/>
        <v>1000</v>
      </c>
      <c r="S539" s="112"/>
      <c r="T539" s="105">
        <v>1000</v>
      </c>
      <c r="U539" s="112"/>
      <c r="V539" s="216">
        <f t="shared" si="60"/>
        <v>100</v>
      </c>
      <c r="W539" s="217"/>
    </row>
    <row r="540" spans="1:23" ht="12" customHeight="1">
      <c r="A540" s="140"/>
      <c r="B540" s="52"/>
      <c r="C540" s="100"/>
      <c r="D540" s="100"/>
      <c r="E540" s="100"/>
      <c r="F540" s="102"/>
      <c r="G540" s="103"/>
      <c r="H540" s="101"/>
      <c r="I540" s="104"/>
      <c r="J540" s="104"/>
      <c r="K540" s="105"/>
      <c r="L540" s="106"/>
      <c r="M540" s="107"/>
      <c r="N540" s="108"/>
      <c r="O540" s="106"/>
      <c r="P540" s="105"/>
      <c r="Q540" s="106"/>
      <c r="R540" s="105"/>
      <c r="S540" s="112"/>
      <c r="T540" s="105"/>
      <c r="U540" s="112"/>
      <c r="V540" s="216"/>
      <c r="W540" s="217"/>
    </row>
    <row r="541" spans="1:23" ht="25.5" customHeight="1">
      <c r="A541" s="173" t="s">
        <v>132</v>
      </c>
      <c r="B541" s="52"/>
      <c r="C541" s="97">
        <v>188</v>
      </c>
      <c r="D541" s="97"/>
      <c r="E541" s="97"/>
      <c r="F541" s="109"/>
      <c r="G541" s="110"/>
      <c r="H541" s="98">
        <f>H544+H548</f>
        <v>47675</v>
      </c>
      <c r="I541" s="104"/>
      <c r="J541" s="113">
        <f aca="true" t="shared" si="61" ref="J541:K543">J542</f>
        <v>7917</v>
      </c>
      <c r="K541" s="99">
        <f t="shared" si="61"/>
        <v>0</v>
      </c>
      <c r="L541" s="115"/>
      <c r="M541" s="178"/>
      <c r="N541" s="114">
        <f>N542</f>
        <v>-200</v>
      </c>
      <c r="O541" s="115"/>
      <c r="P541" s="99">
        <f t="shared" si="57"/>
        <v>7717</v>
      </c>
      <c r="Q541" s="115">
        <f t="shared" si="58"/>
        <v>0</v>
      </c>
      <c r="R541" s="99">
        <f t="shared" si="59"/>
        <v>55392</v>
      </c>
      <c r="S541" s="179"/>
      <c r="T541" s="99">
        <f>T542</f>
        <v>55349</v>
      </c>
      <c r="U541" s="179"/>
      <c r="V541" s="214">
        <f t="shared" si="60"/>
        <v>99.9223714615829</v>
      </c>
      <c r="W541" s="215"/>
    </row>
    <row r="542" spans="1:23" ht="24" customHeight="1">
      <c r="A542" s="42" t="s">
        <v>17</v>
      </c>
      <c r="B542" s="52"/>
      <c r="C542" s="97">
        <v>188</v>
      </c>
      <c r="D542" s="97" t="s">
        <v>102</v>
      </c>
      <c r="E542" s="97"/>
      <c r="F542" s="109"/>
      <c r="G542" s="110"/>
      <c r="H542" s="98">
        <f>H544+H548</f>
        <v>47675</v>
      </c>
      <c r="I542" s="104"/>
      <c r="J542" s="113">
        <f t="shared" si="61"/>
        <v>7917</v>
      </c>
      <c r="K542" s="99">
        <f t="shared" si="61"/>
        <v>0</v>
      </c>
      <c r="L542" s="115"/>
      <c r="M542" s="178"/>
      <c r="N542" s="114">
        <f>N543</f>
        <v>-200</v>
      </c>
      <c r="O542" s="115"/>
      <c r="P542" s="99">
        <f t="shared" si="57"/>
        <v>7717</v>
      </c>
      <c r="Q542" s="115">
        <f t="shared" si="58"/>
        <v>0</v>
      </c>
      <c r="R542" s="99">
        <f t="shared" si="59"/>
        <v>55392</v>
      </c>
      <c r="S542" s="179"/>
      <c r="T542" s="99">
        <f>T543</f>
        <v>55349</v>
      </c>
      <c r="U542" s="179"/>
      <c r="V542" s="214">
        <f t="shared" si="60"/>
        <v>99.9223714615829</v>
      </c>
      <c r="W542" s="215"/>
    </row>
    <row r="543" spans="1:23" ht="13.5" customHeight="1">
      <c r="A543" s="73" t="s">
        <v>73</v>
      </c>
      <c r="B543" s="52"/>
      <c r="C543" s="100">
        <v>188</v>
      </c>
      <c r="D543" s="100" t="s">
        <v>102</v>
      </c>
      <c r="E543" s="100" t="s">
        <v>101</v>
      </c>
      <c r="F543" s="102"/>
      <c r="G543" s="103"/>
      <c r="H543" s="101">
        <v>47675</v>
      </c>
      <c r="I543" s="104"/>
      <c r="J543" s="104">
        <f t="shared" si="61"/>
        <v>7917</v>
      </c>
      <c r="K543" s="105">
        <f t="shared" si="61"/>
        <v>0</v>
      </c>
      <c r="L543" s="106"/>
      <c r="M543" s="107"/>
      <c r="N543" s="108">
        <f>N544+N548</f>
        <v>-200</v>
      </c>
      <c r="O543" s="106"/>
      <c r="P543" s="105">
        <f t="shared" si="57"/>
        <v>7717</v>
      </c>
      <c r="Q543" s="106">
        <f t="shared" si="58"/>
        <v>0</v>
      </c>
      <c r="R543" s="105">
        <f t="shared" si="59"/>
        <v>55392</v>
      </c>
      <c r="S543" s="112"/>
      <c r="T543" s="105">
        <f>T544</f>
        <v>55349</v>
      </c>
      <c r="U543" s="112"/>
      <c r="V543" s="216">
        <f t="shared" si="60"/>
        <v>99.9223714615829</v>
      </c>
      <c r="W543" s="217"/>
    </row>
    <row r="544" spans="1:23" ht="30" customHeight="1">
      <c r="A544" s="142" t="s">
        <v>82</v>
      </c>
      <c r="B544" s="52"/>
      <c r="C544" s="100">
        <v>188</v>
      </c>
      <c r="D544" s="100" t="s">
        <v>102</v>
      </c>
      <c r="E544" s="100" t="s">
        <v>101</v>
      </c>
      <c r="F544" s="102">
        <v>2020000</v>
      </c>
      <c r="G544" s="103"/>
      <c r="H544" s="101">
        <f>H545+H546+H547</f>
        <v>47475</v>
      </c>
      <c r="I544" s="104"/>
      <c r="J544" s="104">
        <f>J545</f>
        <v>7917</v>
      </c>
      <c r="K544" s="105">
        <f>K545+K546+K547</f>
        <v>0</v>
      </c>
      <c r="L544" s="106"/>
      <c r="M544" s="107"/>
      <c r="N544" s="108">
        <f>N545+N546+N547</f>
        <v>0</v>
      </c>
      <c r="O544" s="106"/>
      <c r="P544" s="105">
        <f t="shared" si="57"/>
        <v>7917</v>
      </c>
      <c r="Q544" s="106">
        <f t="shared" si="58"/>
        <v>0</v>
      </c>
      <c r="R544" s="105">
        <f t="shared" si="59"/>
        <v>55392</v>
      </c>
      <c r="S544" s="112"/>
      <c r="T544" s="105">
        <f>T545+T546+T547</f>
        <v>55349</v>
      </c>
      <c r="U544" s="112"/>
      <c r="V544" s="216">
        <f t="shared" si="60"/>
        <v>99.9223714615829</v>
      </c>
      <c r="W544" s="217"/>
    </row>
    <row r="545" spans="1:23" ht="45" customHeight="1">
      <c r="A545" s="143" t="s">
        <v>83</v>
      </c>
      <c r="B545" s="52"/>
      <c r="C545" s="100">
        <v>188</v>
      </c>
      <c r="D545" s="100" t="s">
        <v>102</v>
      </c>
      <c r="E545" s="100" t="s">
        <v>101</v>
      </c>
      <c r="F545" s="102">
        <v>2020000</v>
      </c>
      <c r="G545" s="103" t="s">
        <v>84</v>
      </c>
      <c r="H545" s="101">
        <v>37322</v>
      </c>
      <c r="I545" s="104"/>
      <c r="J545" s="104">
        <v>7917</v>
      </c>
      <c r="K545" s="105">
        <v>1974</v>
      </c>
      <c r="L545" s="106"/>
      <c r="M545" s="107"/>
      <c r="N545" s="108">
        <v>446</v>
      </c>
      <c r="O545" s="106"/>
      <c r="P545" s="105">
        <f t="shared" si="57"/>
        <v>10337</v>
      </c>
      <c r="Q545" s="106">
        <f t="shared" si="58"/>
        <v>0</v>
      </c>
      <c r="R545" s="105">
        <f t="shared" si="59"/>
        <v>47659</v>
      </c>
      <c r="S545" s="112"/>
      <c r="T545" s="105">
        <v>47658</v>
      </c>
      <c r="U545" s="112"/>
      <c r="V545" s="216">
        <f t="shared" si="60"/>
        <v>99.997901760423</v>
      </c>
      <c r="W545" s="217"/>
    </row>
    <row r="546" spans="1:23" ht="15" customHeight="1">
      <c r="A546" s="143" t="s">
        <v>85</v>
      </c>
      <c r="B546" s="52"/>
      <c r="C546" s="100">
        <v>188</v>
      </c>
      <c r="D546" s="100" t="s">
        <v>102</v>
      </c>
      <c r="E546" s="100" t="s">
        <v>101</v>
      </c>
      <c r="F546" s="102">
        <v>2020000</v>
      </c>
      <c r="G546" s="103" t="s">
        <v>86</v>
      </c>
      <c r="H546" s="101">
        <v>4359</v>
      </c>
      <c r="I546" s="104"/>
      <c r="J546" s="104"/>
      <c r="K546" s="105">
        <v>110</v>
      </c>
      <c r="L546" s="106"/>
      <c r="M546" s="107"/>
      <c r="N546" s="108">
        <v>-200</v>
      </c>
      <c r="O546" s="106"/>
      <c r="P546" s="105">
        <f t="shared" si="57"/>
        <v>-90</v>
      </c>
      <c r="Q546" s="106">
        <f t="shared" si="58"/>
        <v>0</v>
      </c>
      <c r="R546" s="105">
        <f t="shared" si="59"/>
        <v>4269</v>
      </c>
      <c r="S546" s="112"/>
      <c r="T546" s="105">
        <v>4227</v>
      </c>
      <c r="U546" s="112"/>
      <c r="V546" s="216">
        <f t="shared" si="60"/>
        <v>99.01616303583978</v>
      </c>
      <c r="W546" s="217"/>
    </row>
    <row r="547" spans="1:23" ht="60" customHeight="1">
      <c r="A547" s="143" t="s">
        <v>87</v>
      </c>
      <c r="B547" s="52"/>
      <c r="C547" s="100">
        <v>188</v>
      </c>
      <c r="D547" s="100" t="s">
        <v>102</v>
      </c>
      <c r="E547" s="100" t="s">
        <v>101</v>
      </c>
      <c r="F547" s="102">
        <v>2020000</v>
      </c>
      <c r="G547" s="103" t="s">
        <v>88</v>
      </c>
      <c r="H547" s="101">
        <v>5794</v>
      </c>
      <c r="I547" s="104"/>
      <c r="J547" s="104"/>
      <c r="K547" s="105">
        <v>-2084</v>
      </c>
      <c r="L547" s="106"/>
      <c r="M547" s="107"/>
      <c r="N547" s="108">
        <v>-246</v>
      </c>
      <c r="O547" s="106"/>
      <c r="P547" s="105">
        <f t="shared" si="57"/>
        <v>-2330</v>
      </c>
      <c r="Q547" s="106">
        <f t="shared" si="58"/>
        <v>0</v>
      </c>
      <c r="R547" s="105">
        <f t="shared" si="59"/>
        <v>3464</v>
      </c>
      <c r="S547" s="112"/>
      <c r="T547" s="105">
        <v>3464</v>
      </c>
      <c r="U547" s="112"/>
      <c r="V547" s="216">
        <f t="shared" si="60"/>
        <v>100</v>
      </c>
      <c r="W547" s="217"/>
    </row>
    <row r="548" spans="1:23" ht="15.75" customHeight="1" hidden="1">
      <c r="A548" s="137" t="s">
        <v>149</v>
      </c>
      <c r="B548" s="52"/>
      <c r="C548" s="100">
        <v>188</v>
      </c>
      <c r="D548" s="100" t="s">
        <v>102</v>
      </c>
      <c r="E548" s="100" t="s">
        <v>101</v>
      </c>
      <c r="F548" s="102">
        <v>5230000</v>
      </c>
      <c r="G548" s="103"/>
      <c r="H548" s="101">
        <v>200</v>
      </c>
      <c r="I548" s="104"/>
      <c r="J548" s="104"/>
      <c r="K548" s="105"/>
      <c r="L548" s="106"/>
      <c r="M548" s="107"/>
      <c r="N548" s="108">
        <f>N549</f>
        <v>-200</v>
      </c>
      <c r="O548" s="106"/>
      <c r="P548" s="105">
        <f t="shared" si="57"/>
        <v>-200</v>
      </c>
      <c r="Q548" s="106">
        <f t="shared" si="58"/>
        <v>0</v>
      </c>
      <c r="R548" s="105">
        <f t="shared" si="59"/>
        <v>0</v>
      </c>
      <c r="S548" s="112"/>
      <c r="T548" s="105"/>
      <c r="U548" s="112"/>
      <c r="V548" s="216" t="e">
        <f t="shared" si="60"/>
        <v>#DIV/0!</v>
      </c>
      <c r="W548" s="217"/>
    </row>
    <row r="549" spans="1:23" ht="33" customHeight="1" hidden="1">
      <c r="A549" s="143" t="s">
        <v>87</v>
      </c>
      <c r="B549" s="52"/>
      <c r="C549" s="100">
        <v>188</v>
      </c>
      <c r="D549" s="100" t="s">
        <v>102</v>
      </c>
      <c r="E549" s="100" t="s">
        <v>101</v>
      </c>
      <c r="F549" s="102">
        <v>5230000</v>
      </c>
      <c r="G549" s="103" t="s">
        <v>88</v>
      </c>
      <c r="H549" s="101">
        <v>200</v>
      </c>
      <c r="I549" s="104"/>
      <c r="J549" s="104"/>
      <c r="K549" s="105"/>
      <c r="L549" s="106"/>
      <c r="M549" s="107"/>
      <c r="N549" s="108">
        <v>-200</v>
      </c>
      <c r="O549" s="106"/>
      <c r="P549" s="105">
        <f t="shared" si="57"/>
        <v>-200</v>
      </c>
      <c r="Q549" s="106">
        <f t="shared" si="58"/>
        <v>0</v>
      </c>
      <c r="R549" s="105">
        <f t="shared" si="59"/>
        <v>0</v>
      </c>
      <c r="S549" s="112"/>
      <c r="T549" s="105"/>
      <c r="U549" s="112"/>
      <c r="V549" s="216" t="e">
        <f t="shared" si="60"/>
        <v>#DIV/0!</v>
      </c>
      <c r="W549" s="217"/>
    </row>
    <row r="550" spans="1:23" ht="12" customHeight="1">
      <c r="A550" s="145"/>
      <c r="B550" s="52"/>
      <c r="C550" s="100"/>
      <c r="D550" s="100"/>
      <c r="E550" s="100"/>
      <c r="F550" s="102"/>
      <c r="G550" s="103"/>
      <c r="H550" s="101"/>
      <c r="I550" s="104"/>
      <c r="J550" s="104"/>
      <c r="K550" s="105"/>
      <c r="L550" s="106"/>
      <c r="M550" s="107"/>
      <c r="N550" s="108"/>
      <c r="O550" s="106"/>
      <c r="P550" s="105"/>
      <c r="Q550" s="106"/>
      <c r="R550" s="105"/>
      <c r="S550" s="112"/>
      <c r="T550" s="105"/>
      <c r="U550" s="112"/>
      <c r="V550" s="216"/>
      <c r="W550" s="217"/>
    </row>
    <row r="551" spans="1:23" ht="13.5" customHeight="1">
      <c r="A551" s="173" t="s">
        <v>133</v>
      </c>
      <c r="B551" s="52"/>
      <c r="C551" s="97">
        <v>814</v>
      </c>
      <c r="D551" s="97"/>
      <c r="E551" s="97"/>
      <c r="F551" s="109"/>
      <c r="G551" s="110"/>
      <c r="H551" s="98">
        <v>20598</v>
      </c>
      <c r="I551" s="113"/>
      <c r="J551" s="113">
        <f aca="true" t="shared" si="62" ref="J551:K553">J552</f>
        <v>3417</v>
      </c>
      <c r="K551" s="99">
        <f t="shared" si="62"/>
        <v>0</v>
      </c>
      <c r="L551" s="115"/>
      <c r="M551" s="178"/>
      <c r="N551" s="114">
        <f>N552</f>
        <v>0</v>
      </c>
      <c r="O551" s="115"/>
      <c r="P551" s="99">
        <f t="shared" si="57"/>
        <v>3417</v>
      </c>
      <c r="Q551" s="115">
        <f t="shared" si="58"/>
        <v>0</v>
      </c>
      <c r="R551" s="99">
        <f t="shared" si="59"/>
        <v>24015</v>
      </c>
      <c r="S551" s="179"/>
      <c r="T551" s="99">
        <f>T552</f>
        <v>23996</v>
      </c>
      <c r="U551" s="179"/>
      <c r="V551" s="214">
        <f t="shared" si="60"/>
        <v>99.92088278159483</v>
      </c>
      <c r="W551" s="215"/>
    </row>
    <row r="552" spans="1:23" ht="24" customHeight="1">
      <c r="A552" s="42" t="s">
        <v>17</v>
      </c>
      <c r="B552" s="52"/>
      <c r="C552" s="97">
        <v>814</v>
      </c>
      <c r="D552" s="97" t="s">
        <v>102</v>
      </c>
      <c r="E552" s="97"/>
      <c r="F552" s="109"/>
      <c r="G552" s="110"/>
      <c r="H552" s="98">
        <f>H554+H558</f>
        <v>20598</v>
      </c>
      <c r="I552" s="113"/>
      <c r="J552" s="113">
        <f t="shared" si="62"/>
        <v>3417</v>
      </c>
      <c r="K552" s="99">
        <f t="shared" si="62"/>
        <v>0</v>
      </c>
      <c r="L552" s="115"/>
      <c r="M552" s="178"/>
      <c r="N552" s="114">
        <f>N553</f>
        <v>0</v>
      </c>
      <c r="O552" s="115"/>
      <c r="P552" s="99">
        <f t="shared" si="57"/>
        <v>3417</v>
      </c>
      <c r="Q552" s="115">
        <f t="shared" si="58"/>
        <v>0</v>
      </c>
      <c r="R552" s="99">
        <f t="shared" si="59"/>
        <v>24015</v>
      </c>
      <c r="S552" s="179"/>
      <c r="T552" s="99">
        <f>T553</f>
        <v>23996</v>
      </c>
      <c r="U552" s="179"/>
      <c r="V552" s="214">
        <f t="shared" si="60"/>
        <v>99.92088278159483</v>
      </c>
      <c r="W552" s="215"/>
    </row>
    <row r="553" spans="1:23" ht="13.5" customHeight="1">
      <c r="A553" s="73" t="s">
        <v>73</v>
      </c>
      <c r="B553" s="52"/>
      <c r="C553" s="100">
        <v>814</v>
      </c>
      <c r="D553" s="100" t="s">
        <v>102</v>
      </c>
      <c r="E553" s="100" t="s">
        <v>101</v>
      </c>
      <c r="F553" s="102"/>
      <c r="G553" s="103"/>
      <c r="H553" s="101">
        <v>20598</v>
      </c>
      <c r="I553" s="104"/>
      <c r="J553" s="104">
        <f t="shared" si="62"/>
        <v>3417</v>
      </c>
      <c r="K553" s="105">
        <f t="shared" si="62"/>
        <v>0</v>
      </c>
      <c r="L553" s="106"/>
      <c r="M553" s="107"/>
      <c r="N553" s="108">
        <f>N554</f>
        <v>0</v>
      </c>
      <c r="O553" s="106"/>
      <c r="P553" s="105">
        <f t="shared" si="57"/>
        <v>3417</v>
      </c>
      <c r="Q553" s="106">
        <f t="shared" si="58"/>
        <v>0</v>
      </c>
      <c r="R553" s="105">
        <f t="shared" si="59"/>
        <v>24015</v>
      </c>
      <c r="S553" s="112"/>
      <c r="T553" s="105">
        <f>T554+T558</f>
        <v>23996</v>
      </c>
      <c r="U553" s="112"/>
      <c r="V553" s="216">
        <f t="shared" si="60"/>
        <v>99.92088278159483</v>
      </c>
      <c r="W553" s="217"/>
    </row>
    <row r="554" spans="1:23" ht="30" customHeight="1">
      <c r="A554" s="142" t="s">
        <v>82</v>
      </c>
      <c r="B554" s="52"/>
      <c r="C554" s="100">
        <v>814</v>
      </c>
      <c r="D554" s="100" t="s">
        <v>102</v>
      </c>
      <c r="E554" s="100" t="s">
        <v>101</v>
      </c>
      <c r="F554" s="102">
        <v>2020000</v>
      </c>
      <c r="G554" s="103"/>
      <c r="H554" s="101">
        <f>H555+H556+H557</f>
        <v>20298</v>
      </c>
      <c r="I554" s="104"/>
      <c r="J554" s="104">
        <f>J555</f>
        <v>3417</v>
      </c>
      <c r="K554" s="105">
        <f>K555+K556+K557</f>
        <v>0</v>
      </c>
      <c r="L554" s="106"/>
      <c r="M554" s="107"/>
      <c r="N554" s="108">
        <f>N555+N556+N557</f>
        <v>0</v>
      </c>
      <c r="O554" s="106"/>
      <c r="P554" s="105">
        <f t="shared" si="57"/>
        <v>3417</v>
      </c>
      <c r="Q554" s="106">
        <f t="shared" si="58"/>
        <v>0</v>
      </c>
      <c r="R554" s="105">
        <f t="shared" si="59"/>
        <v>23715</v>
      </c>
      <c r="S554" s="112"/>
      <c r="T554" s="105">
        <f>T555+T556+T557</f>
        <v>23698</v>
      </c>
      <c r="U554" s="112"/>
      <c r="V554" s="216">
        <f t="shared" si="60"/>
        <v>99.92831541218638</v>
      </c>
      <c r="W554" s="217"/>
    </row>
    <row r="555" spans="1:23" ht="45" customHeight="1">
      <c r="A555" s="143" t="s">
        <v>83</v>
      </c>
      <c r="B555" s="52"/>
      <c r="C555" s="100">
        <v>814</v>
      </c>
      <c r="D555" s="100" t="s">
        <v>102</v>
      </c>
      <c r="E555" s="100" t="s">
        <v>101</v>
      </c>
      <c r="F555" s="102">
        <v>2020000</v>
      </c>
      <c r="G555" s="103" t="s">
        <v>84</v>
      </c>
      <c r="H555" s="101">
        <v>15048</v>
      </c>
      <c r="I555" s="104"/>
      <c r="J555" s="104">
        <v>3417</v>
      </c>
      <c r="K555" s="105">
        <v>1186</v>
      </c>
      <c r="L555" s="106"/>
      <c r="M555" s="107"/>
      <c r="N555" s="108">
        <v>55</v>
      </c>
      <c r="O555" s="106"/>
      <c r="P555" s="105">
        <f t="shared" si="57"/>
        <v>4658</v>
      </c>
      <c r="Q555" s="106">
        <f t="shared" si="58"/>
        <v>0</v>
      </c>
      <c r="R555" s="105">
        <f t="shared" si="59"/>
        <v>19706</v>
      </c>
      <c r="S555" s="112"/>
      <c r="T555" s="105">
        <v>19706</v>
      </c>
      <c r="U555" s="112"/>
      <c r="V555" s="216">
        <f t="shared" si="60"/>
        <v>100</v>
      </c>
      <c r="W555" s="217"/>
    </row>
    <row r="556" spans="1:23" ht="15" customHeight="1">
      <c r="A556" s="143" t="s">
        <v>85</v>
      </c>
      <c r="B556" s="52"/>
      <c r="C556" s="100">
        <v>814</v>
      </c>
      <c r="D556" s="100" t="s">
        <v>102</v>
      </c>
      <c r="E556" s="100" t="s">
        <v>101</v>
      </c>
      <c r="F556" s="102">
        <v>2020000</v>
      </c>
      <c r="G556" s="103" t="s">
        <v>86</v>
      </c>
      <c r="H556" s="101">
        <v>1363</v>
      </c>
      <c r="I556" s="104"/>
      <c r="J556" s="104"/>
      <c r="K556" s="105">
        <v>20</v>
      </c>
      <c r="L556" s="106"/>
      <c r="M556" s="107"/>
      <c r="N556" s="108">
        <v>19</v>
      </c>
      <c r="O556" s="106"/>
      <c r="P556" s="105">
        <f t="shared" si="57"/>
        <v>39</v>
      </c>
      <c r="Q556" s="106">
        <f t="shared" si="58"/>
        <v>0</v>
      </c>
      <c r="R556" s="105">
        <f t="shared" si="59"/>
        <v>1402</v>
      </c>
      <c r="S556" s="112"/>
      <c r="T556" s="105">
        <v>1402</v>
      </c>
      <c r="U556" s="112"/>
      <c r="V556" s="216">
        <f t="shared" si="60"/>
        <v>100</v>
      </c>
      <c r="W556" s="217"/>
    </row>
    <row r="557" spans="1:23" ht="59.25" customHeight="1">
      <c r="A557" s="143" t="s">
        <v>87</v>
      </c>
      <c r="B557" s="52"/>
      <c r="C557" s="100">
        <v>814</v>
      </c>
      <c r="D557" s="100" t="s">
        <v>102</v>
      </c>
      <c r="E557" s="100" t="s">
        <v>101</v>
      </c>
      <c r="F557" s="102">
        <v>2020000</v>
      </c>
      <c r="G557" s="103" t="s">
        <v>88</v>
      </c>
      <c r="H557" s="101">
        <v>3887</v>
      </c>
      <c r="I557" s="104"/>
      <c r="J557" s="104"/>
      <c r="K557" s="105">
        <v>-1206</v>
      </c>
      <c r="L557" s="106"/>
      <c r="M557" s="107"/>
      <c r="N557" s="108">
        <v>-74</v>
      </c>
      <c r="O557" s="106"/>
      <c r="P557" s="105">
        <f t="shared" si="57"/>
        <v>-1280</v>
      </c>
      <c r="Q557" s="106">
        <f t="shared" si="58"/>
        <v>0</v>
      </c>
      <c r="R557" s="105">
        <f t="shared" si="59"/>
        <v>2607</v>
      </c>
      <c r="S557" s="112"/>
      <c r="T557" s="105">
        <v>2590</v>
      </c>
      <c r="U557" s="112"/>
      <c r="V557" s="216">
        <f t="shared" si="60"/>
        <v>99.34790947449176</v>
      </c>
      <c r="W557" s="217"/>
    </row>
    <row r="558" spans="1:23" ht="15.75" customHeight="1">
      <c r="A558" s="137" t="s">
        <v>149</v>
      </c>
      <c r="B558" s="52"/>
      <c r="C558" s="100">
        <v>814</v>
      </c>
      <c r="D558" s="100" t="s">
        <v>102</v>
      </c>
      <c r="E558" s="100" t="s">
        <v>101</v>
      </c>
      <c r="F558" s="102">
        <v>5230000</v>
      </c>
      <c r="G558" s="103"/>
      <c r="H558" s="101">
        <v>300</v>
      </c>
      <c r="I558" s="104"/>
      <c r="J558" s="104"/>
      <c r="K558" s="105"/>
      <c r="L558" s="106"/>
      <c r="M558" s="107"/>
      <c r="N558" s="108"/>
      <c r="O558" s="106"/>
      <c r="P558" s="105">
        <f t="shared" si="57"/>
        <v>0</v>
      </c>
      <c r="Q558" s="106">
        <f t="shared" si="58"/>
        <v>0</v>
      </c>
      <c r="R558" s="105">
        <f t="shared" si="59"/>
        <v>300</v>
      </c>
      <c r="S558" s="112"/>
      <c r="T558" s="105">
        <f>T559</f>
        <v>298</v>
      </c>
      <c r="U558" s="112"/>
      <c r="V558" s="216">
        <f t="shared" si="60"/>
        <v>99.33333333333333</v>
      </c>
      <c r="W558" s="217"/>
    </row>
    <row r="559" spans="1:23" ht="60" customHeight="1">
      <c r="A559" s="143" t="s">
        <v>87</v>
      </c>
      <c r="B559" s="52"/>
      <c r="C559" s="100">
        <v>814</v>
      </c>
      <c r="D559" s="100" t="s">
        <v>102</v>
      </c>
      <c r="E559" s="100" t="s">
        <v>101</v>
      </c>
      <c r="F559" s="102">
        <v>5230000</v>
      </c>
      <c r="G559" s="103" t="s">
        <v>88</v>
      </c>
      <c r="H559" s="101">
        <v>300</v>
      </c>
      <c r="I559" s="104"/>
      <c r="J559" s="104"/>
      <c r="K559" s="105"/>
      <c r="L559" s="106"/>
      <c r="M559" s="107"/>
      <c r="N559" s="108"/>
      <c r="O559" s="106"/>
      <c r="P559" s="105">
        <f t="shared" si="57"/>
        <v>0</v>
      </c>
      <c r="Q559" s="106">
        <f t="shared" si="58"/>
        <v>0</v>
      </c>
      <c r="R559" s="105">
        <f t="shared" si="59"/>
        <v>300</v>
      </c>
      <c r="S559" s="112"/>
      <c r="T559" s="105">
        <v>298</v>
      </c>
      <c r="U559" s="112"/>
      <c r="V559" s="216">
        <f t="shared" si="60"/>
        <v>99.33333333333333</v>
      </c>
      <c r="W559" s="217"/>
    </row>
    <row r="560" spans="1:23" ht="12" customHeight="1">
      <c r="A560" s="145"/>
      <c r="B560" s="52"/>
      <c r="C560" s="100"/>
      <c r="D560" s="100"/>
      <c r="E560" s="100"/>
      <c r="F560" s="102"/>
      <c r="G560" s="103"/>
      <c r="H560" s="101"/>
      <c r="I560" s="104"/>
      <c r="J560" s="104"/>
      <c r="K560" s="105"/>
      <c r="L560" s="106"/>
      <c r="M560" s="107"/>
      <c r="N560" s="108"/>
      <c r="O560" s="106"/>
      <c r="P560" s="105"/>
      <c r="Q560" s="106"/>
      <c r="R560" s="105"/>
      <c r="S560" s="112"/>
      <c r="T560" s="105"/>
      <c r="U560" s="112"/>
      <c r="V560" s="216"/>
      <c r="W560" s="217"/>
    </row>
    <row r="561" spans="1:23" ht="14.25" customHeight="1">
      <c r="A561" s="173" t="s">
        <v>134</v>
      </c>
      <c r="B561" s="52"/>
      <c r="C561" s="97">
        <v>815</v>
      </c>
      <c r="D561" s="97"/>
      <c r="E561" s="97"/>
      <c r="F561" s="109"/>
      <c r="G561" s="110"/>
      <c r="H561" s="98">
        <f>H565+H566+H567</f>
        <v>5227</v>
      </c>
      <c r="I561" s="113"/>
      <c r="J561" s="113">
        <f aca="true" t="shared" si="63" ref="J561:K563">J562</f>
        <v>661</v>
      </c>
      <c r="K561" s="99">
        <f t="shared" si="63"/>
        <v>0</v>
      </c>
      <c r="L561" s="115"/>
      <c r="M561" s="178"/>
      <c r="N561" s="114">
        <v>0</v>
      </c>
      <c r="O561" s="115"/>
      <c r="P561" s="99">
        <f t="shared" si="57"/>
        <v>661</v>
      </c>
      <c r="Q561" s="115">
        <f t="shared" si="58"/>
        <v>0</v>
      </c>
      <c r="R561" s="99">
        <f t="shared" si="59"/>
        <v>5888</v>
      </c>
      <c r="S561" s="179"/>
      <c r="T561" s="99">
        <f>T562</f>
        <v>5815</v>
      </c>
      <c r="U561" s="179"/>
      <c r="V561" s="214">
        <f t="shared" si="60"/>
        <v>98.76019021739131</v>
      </c>
      <c r="W561" s="215"/>
    </row>
    <row r="562" spans="1:23" ht="24" customHeight="1">
      <c r="A562" s="42" t="s">
        <v>17</v>
      </c>
      <c r="B562" s="52"/>
      <c r="C562" s="97">
        <v>815</v>
      </c>
      <c r="D562" s="97" t="s">
        <v>102</v>
      </c>
      <c r="E562" s="97"/>
      <c r="F562" s="109"/>
      <c r="G562" s="110"/>
      <c r="H562" s="98">
        <f>H564</f>
        <v>5227</v>
      </c>
      <c r="I562" s="113"/>
      <c r="J562" s="113">
        <f t="shared" si="63"/>
        <v>661</v>
      </c>
      <c r="K562" s="99">
        <f t="shared" si="63"/>
        <v>0</v>
      </c>
      <c r="L562" s="115"/>
      <c r="M562" s="178"/>
      <c r="N562" s="114"/>
      <c r="O562" s="115"/>
      <c r="P562" s="99">
        <f t="shared" si="57"/>
        <v>661</v>
      </c>
      <c r="Q562" s="115">
        <f t="shared" si="58"/>
        <v>0</v>
      </c>
      <c r="R562" s="99">
        <f t="shared" si="59"/>
        <v>5888</v>
      </c>
      <c r="S562" s="179"/>
      <c r="T562" s="99">
        <f>T563</f>
        <v>5815</v>
      </c>
      <c r="U562" s="179"/>
      <c r="V562" s="214">
        <f t="shared" si="60"/>
        <v>98.76019021739131</v>
      </c>
      <c r="W562" s="215"/>
    </row>
    <row r="563" spans="1:23" ht="13.5" customHeight="1">
      <c r="A563" s="73" t="s">
        <v>73</v>
      </c>
      <c r="B563" s="52"/>
      <c r="C563" s="100">
        <v>815</v>
      </c>
      <c r="D563" s="100" t="s">
        <v>102</v>
      </c>
      <c r="E563" s="100" t="s">
        <v>101</v>
      </c>
      <c r="F563" s="102"/>
      <c r="G563" s="103"/>
      <c r="H563" s="101">
        <v>5227</v>
      </c>
      <c r="I563" s="104"/>
      <c r="J563" s="104">
        <f t="shared" si="63"/>
        <v>661</v>
      </c>
      <c r="K563" s="105">
        <f t="shared" si="63"/>
        <v>0</v>
      </c>
      <c r="L563" s="106"/>
      <c r="M563" s="107"/>
      <c r="N563" s="108"/>
      <c r="O563" s="106"/>
      <c r="P563" s="105">
        <f t="shared" si="57"/>
        <v>661</v>
      </c>
      <c r="Q563" s="106">
        <f t="shared" si="58"/>
        <v>0</v>
      </c>
      <c r="R563" s="105">
        <f t="shared" si="59"/>
        <v>5888</v>
      </c>
      <c r="S563" s="112"/>
      <c r="T563" s="105">
        <f>T564</f>
        <v>5815</v>
      </c>
      <c r="U563" s="112"/>
      <c r="V563" s="216">
        <f t="shared" si="60"/>
        <v>98.76019021739131</v>
      </c>
      <c r="W563" s="217"/>
    </row>
    <row r="564" spans="1:23" ht="30.75" customHeight="1">
      <c r="A564" s="142" t="s">
        <v>82</v>
      </c>
      <c r="B564" s="52"/>
      <c r="C564" s="100">
        <v>815</v>
      </c>
      <c r="D564" s="100" t="s">
        <v>102</v>
      </c>
      <c r="E564" s="100" t="s">
        <v>101</v>
      </c>
      <c r="F564" s="102">
        <v>2020000</v>
      </c>
      <c r="G564" s="103"/>
      <c r="H564" s="101">
        <f>H565+H566+H567</f>
        <v>5227</v>
      </c>
      <c r="I564" s="104"/>
      <c r="J564" s="104">
        <f>J565</f>
        <v>661</v>
      </c>
      <c r="K564" s="105">
        <f>K565+K566+K567</f>
        <v>0</v>
      </c>
      <c r="L564" s="106"/>
      <c r="M564" s="107"/>
      <c r="N564" s="108">
        <f>N565+N566+N567</f>
        <v>0</v>
      </c>
      <c r="O564" s="106"/>
      <c r="P564" s="105">
        <f t="shared" si="57"/>
        <v>661</v>
      </c>
      <c r="Q564" s="106">
        <f t="shared" si="58"/>
        <v>0</v>
      </c>
      <c r="R564" s="105">
        <f t="shared" si="59"/>
        <v>5888</v>
      </c>
      <c r="S564" s="112"/>
      <c r="T564" s="105">
        <f>T565+T566+T567</f>
        <v>5815</v>
      </c>
      <c r="U564" s="112"/>
      <c r="V564" s="216">
        <f t="shared" si="60"/>
        <v>98.76019021739131</v>
      </c>
      <c r="W564" s="217"/>
    </row>
    <row r="565" spans="1:23" ht="45" customHeight="1">
      <c r="A565" s="143" t="s">
        <v>83</v>
      </c>
      <c r="B565" s="52"/>
      <c r="C565" s="100">
        <v>815</v>
      </c>
      <c r="D565" s="100" t="s">
        <v>102</v>
      </c>
      <c r="E565" s="100" t="s">
        <v>101</v>
      </c>
      <c r="F565" s="102">
        <v>2020000</v>
      </c>
      <c r="G565" s="103" t="s">
        <v>84</v>
      </c>
      <c r="H565" s="101">
        <v>3042</v>
      </c>
      <c r="I565" s="104"/>
      <c r="J565" s="104">
        <v>661</v>
      </c>
      <c r="K565" s="105">
        <v>204</v>
      </c>
      <c r="L565" s="106"/>
      <c r="M565" s="107"/>
      <c r="N565" s="108">
        <v>-68</v>
      </c>
      <c r="O565" s="106"/>
      <c r="P565" s="105">
        <f t="shared" si="57"/>
        <v>797</v>
      </c>
      <c r="Q565" s="106">
        <f t="shared" si="58"/>
        <v>0</v>
      </c>
      <c r="R565" s="105">
        <f t="shared" si="59"/>
        <v>3839</v>
      </c>
      <c r="S565" s="112"/>
      <c r="T565" s="105">
        <v>3839</v>
      </c>
      <c r="U565" s="112"/>
      <c r="V565" s="216">
        <f t="shared" si="60"/>
        <v>100</v>
      </c>
      <c r="W565" s="217"/>
    </row>
    <row r="566" spans="1:23" ht="15" customHeight="1">
      <c r="A566" s="143" t="s">
        <v>85</v>
      </c>
      <c r="B566" s="52"/>
      <c r="C566" s="100">
        <v>815</v>
      </c>
      <c r="D566" s="100" t="s">
        <v>102</v>
      </c>
      <c r="E566" s="100" t="s">
        <v>101</v>
      </c>
      <c r="F566" s="102">
        <v>2020000</v>
      </c>
      <c r="G566" s="103" t="s">
        <v>86</v>
      </c>
      <c r="H566" s="101">
        <v>1208</v>
      </c>
      <c r="I566" s="104"/>
      <c r="J566" s="104"/>
      <c r="K566" s="105">
        <v>25</v>
      </c>
      <c r="L566" s="106"/>
      <c r="M566" s="107"/>
      <c r="N566" s="108">
        <v>192</v>
      </c>
      <c r="O566" s="106"/>
      <c r="P566" s="105">
        <f t="shared" si="57"/>
        <v>217</v>
      </c>
      <c r="Q566" s="106">
        <f t="shared" si="58"/>
        <v>0</v>
      </c>
      <c r="R566" s="105">
        <f t="shared" si="59"/>
        <v>1425</v>
      </c>
      <c r="S566" s="112"/>
      <c r="T566" s="105">
        <v>1392</v>
      </c>
      <c r="U566" s="112"/>
      <c r="V566" s="216">
        <f t="shared" si="60"/>
        <v>97.68421052631578</v>
      </c>
      <c r="W566" s="217"/>
    </row>
    <row r="567" spans="1:23" ht="60" customHeight="1">
      <c r="A567" s="143" t="s">
        <v>87</v>
      </c>
      <c r="B567" s="52"/>
      <c r="C567" s="100">
        <v>815</v>
      </c>
      <c r="D567" s="100" t="s">
        <v>102</v>
      </c>
      <c r="E567" s="100" t="s">
        <v>101</v>
      </c>
      <c r="F567" s="102">
        <v>2020000</v>
      </c>
      <c r="G567" s="103" t="s">
        <v>88</v>
      </c>
      <c r="H567" s="101">
        <v>977</v>
      </c>
      <c r="I567" s="104"/>
      <c r="J567" s="104"/>
      <c r="K567" s="105">
        <v>-229</v>
      </c>
      <c r="L567" s="106"/>
      <c r="M567" s="107"/>
      <c r="N567" s="108">
        <v>-124</v>
      </c>
      <c r="O567" s="106"/>
      <c r="P567" s="105">
        <f t="shared" si="57"/>
        <v>-353</v>
      </c>
      <c r="Q567" s="106">
        <f t="shared" si="58"/>
        <v>0</v>
      </c>
      <c r="R567" s="105">
        <f t="shared" si="59"/>
        <v>624</v>
      </c>
      <c r="S567" s="112"/>
      <c r="T567" s="105">
        <v>584</v>
      </c>
      <c r="U567" s="112"/>
      <c r="V567" s="216">
        <f t="shared" si="60"/>
        <v>93.58974358974359</v>
      </c>
      <c r="W567" s="217"/>
    </row>
    <row r="568" spans="1:23" ht="11.25" customHeight="1">
      <c r="A568" s="145"/>
      <c r="B568" s="52"/>
      <c r="C568" s="100"/>
      <c r="D568" s="100"/>
      <c r="E568" s="100"/>
      <c r="F568" s="102"/>
      <c r="G568" s="103"/>
      <c r="H568" s="101"/>
      <c r="I568" s="104"/>
      <c r="J568" s="104"/>
      <c r="K568" s="105"/>
      <c r="L568" s="106"/>
      <c r="M568" s="107"/>
      <c r="N568" s="108"/>
      <c r="O568" s="106"/>
      <c r="P568" s="105"/>
      <c r="Q568" s="106"/>
      <c r="R568" s="105"/>
      <c r="S568" s="112"/>
      <c r="T568" s="105"/>
      <c r="U568" s="112"/>
      <c r="V568" s="216"/>
      <c r="W568" s="217"/>
    </row>
    <row r="569" spans="1:23" ht="12.75" customHeight="1">
      <c r="A569" s="173" t="s">
        <v>135</v>
      </c>
      <c r="B569" s="52"/>
      <c r="C569" s="97">
        <v>800</v>
      </c>
      <c r="D569" s="97"/>
      <c r="E569" s="97"/>
      <c r="F569" s="109"/>
      <c r="G569" s="110"/>
      <c r="H569" s="98">
        <f>H570+H606+H584+H595+H601</f>
        <v>107380</v>
      </c>
      <c r="I569" s="98">
        <f>I570+I606+I584+I595+I601</f>
        <v>1300</v>
      </c>
      <c r="J569" s="113"/>
      <c r="K569" s="99">
        <f>K570+K584+K595+K601+K606</f>
        <v>0</v>
      </c>
      <c r="L569" s="179">
        <f>L570+L584+L595+L601+L606</f>
        <v>0</v>
      </c>
      <c r="M569" s="113"/>
      <c r="N569" s="99">
        <f>N570+N611</f>
        <v>2489</v>
      </c>
      <c r="O569" s="179"/>
      <c r="P569" s="99">
        <f t="shared" si="57"/>
        <v>2489</v>
      </c>
      <c r="Q569" s="115">
        <f t="shared" si="58"/>
        <v>0</v>
      </c>
      <c r="R569" s="99">
        <f>R570+R584+R595+R601+R611</f>
        <v>109913</v>
      </c>
      <c r="S569" s="179">
        <f>I569+Q569</f>
        <v>1300</v>
      </c>
      <c r="T569" s="99">
        <f>T570+T584+T595+T601+T611</f>
        <v>108501</v>
      </c>
      <c r="U569" s="179">
        <f>U570</f>
        <v>0</v>
      </c>
      <c r="V569" s="214">
        <f t="shared" si="60"/>
        <v>98.71534759309635</v>
      </c>
      <c r="W569" s="215"/>
    </row>
    <row r="570" spans="1:23" ht="14.25" customHeight="1">
      <c r="A570" s="239" t="s">
        <v>9</v>
      </c>
      <c r="B570" s="240"/>
      <c r="C570" s="97">
        <v>800</v>
      </c>
      <c r="D570" s="97" t="s">
        <v>100</v>
      </c>
      <c r="E570" s="97"/>
      <c r="F570" s="109"/>
      <c r="G570" s="110"/>
      <c r="H570" s="98">
        <f>H571+H575</f>
        <v>91220</v>
      </c>
      <c r="I570" s="104"/>
      <c r="J570" s="113"/>
      <c r="K570" s="99">
        <f>K571+K575</f>
        <v>14000</v>
      </c>
      <c r="L570" s="115">
        <f>L571+L575</f>
        <v>1300</v>
      </c>
      <c r="M570" s="178"/>
      <c r="N570" s="114">
        <f>N575+N580</f>
        <v>2482</v>
      </c>
      <c r="O570" s="115"/>
      <c r="P570" s="99">
        <f t="shared" si="57"/>
        <v>16482</v>
      </c>
      <c r="Q570" s="115">
        <f t="shared" si="58"/>
        <v>1300</v>
      </c>
      <c r="R570" s="99">
        <f t="shared" si="59"/>
        <v>107702</v>
      </c>
      <c r="S570" s="179">
        <f>I570+Q570</f>
        <v>1300</v>
      </c>
      <c r="T570" s="99">
        <f>T575+T580</f>
        <v>106300</v>
      </c>
      <c r="U570" s="179">
        <f>U575</f>
        <v>0</v>
      </c>
      <c r="V570" s="214">
        <f t="shared" si="60"/>
        <v>98.69826001374162</v>
      </c>
      <c r="W570" s="215"/>
    </row>
    <row r="571" spans="1:23" ht="24.75" customHeight="1" hidden="1">
      <c r="A571" s="253" t="s">
        <v>10</v>
      </c>
      <c r="B571" s="254"/>
      <c r="C571" s="100">
        <v>800</v>
      </c>
      <c r="D571" s="100" t="s">
        <v>100</v>
      </c>
      <c r="E571" s="100" t="s">
        <v>101</v>
      </c>
      <c r="F571" s="102"/>
      <c r="G571" s="103"/>
      <c r="H571" s="101">
        <v>1580</v>
      </c>
      <c r="I571" s="104"/>
      <c r="J571" s="104"/>
      <c r="K571" s="105">
        <f>K573</f>
        <v>-1580</v>
      </c>
      <c r="L571" s="106"/>
      <c r="M571" s="107"/>
      <c r="N571" s="108"/>
      <c r="O571" s="106"/>
      <c r="P571" s="105">
        <f t="shared" si="57"/>
        <v>-1580</v>
      </c>
      <c r="Q571" s="106">
        <f t="shared" si="58"/>
        <v>0</v>
      </c>
      <c r="R571" s="105">
        <f t="shared" si="59"/>
        <v>0</v>
      </c>
      <c r="S571" s="112">
        <f>I571+Q571</f>
        <v>0</v>
      </c>
      <c r="T571" s="105"/>
      <c r="U571" s="112"/>
      <c r="V571" s="216" t="e">
        <f t="shared" si="60"/>
        <v>#DIV/0!</v>
      </c>
      <c r="W571" s="217"/>
    </row>
    <row r="572" spans="1:23" ht="15.75" customHeight="1" hidden="1">
      <c r="A572" s="251" t="s">
        <v>52</v>
      </c>
      <c r="B572" s="252"/>
      <c r="C572" s="100">
        <v>800</v>
      </c>
      <c r="D572" s="100" t="s">
        <v>100</v>
      </c>
      <c r="E572" s="100" t="s">
        <v>101</v>
      </c>
      <c r="F572" s="100" t="s">
        <v>95</v>
      </c>
      <c r="G572" s="103"/>
      <c r="H572" s="101">
        <v>1580</v>
      </c>
      <c r="I572" s="104"/>
      <c r="J572" s="104"/>
      <c r="K572" s="105">
        <f>K573</f>
        <v>-1580</v>
      </c>
      <c r="L572" s="106"/>
      <c r="M572" s="107"/>
      <c r="N572" s="108"/>
      <c r="O572" s="106"/>
      <c r="P572" s="105">
        <f t="shared" si="57"/>
        <v>-1580</v>
      </c>
      <c r="Q572" s="106">
        <f t="shared" si="58"/>
        <v>0</v>
      </c>
      <c r="R572" s="105">
        <f t="shared" si="59"/>
        <v>0</v>
      </c>
      <c r="S572" s="112">
        <f>I572+Q572</f>
        <v>0</v>
      </c>
      <c r="T572" s="105"/>
      <c r="U572" s="112"/>
      <c r="V572" s="216" t="e">
        <f t="shared" si="60"/>
        <v>#DIV/0!</v>
      </c>
      <c r="W572" s="217"/>
    </row>
    <row r="573" spans="1:23" ht="15" customHeight="1" hidden="1">
      <c r="A573" s="255" t="s">
        <v>62</v>
      </c>
      <c r="B573" s="256"/>
      <c r="C573" s="100">
        <v>800</v>
      </c>
      <c r="D573" s="100" t="s">
        <v>100</v>
      </c>
      <c r="E573" s="100" t="s">
        <v>101</v>
      </c>
      <c r="F573" s="100" t="s">
        <v>95</v>
      </c>
      <c r="G573" s="103" t="s">
        <v>35</v>
      </c>
      <c r="H573" s="101">
        <v>1580</v>
      </c>
      <c r="I573" s="104"/>
      <c r="J573" s="104"/>
      <c r="K573" s="105">
        <v>-1580</v>
      </c>
      <c r="L573" s="106"/>
      <c r="M573" s="107"/>
      <c r="N573" s="108"/>
      <c r="O573" s="106"/>
      <c r="P573" s="105">
        <f t="shared" si="57"/>
        <v>-1580</v>
      </c>
      <c r="Q573" s="106">
        <f t="shared" si="58"/>
        <v>0</v>
      </c>
      <c r="R573" s="105">
        <f t="shared" si="59"/>
        <v>0</v>
      </c>
      <c r="S573" s="112">
        <f>I573+Q573</f>
        <v>0</v>
      </c>
      <c r="T573" s="105"/>
      <c r="U573" s="112"/>
      <c r="V573" s="216" t="e">
        <f t="shared" si="60"/>
        <v>#DIV/0!</v>
      </c>
      <c r="W573" s="217"/>
    </row>
    <row r="574" spans="1:23" ht="12" customHeight="1" hidden="1">
      <c r="A574" s="74"/>
      <c r="B574" s="68"/>
      <c r="C574" s="121"/>
      <c r="D574" s="97"/>
      <c r="E574" s="97"/>
      <c r="F574" s="109"/>
      <c r="G574" s="110"/>
      <c r="H574" s="98"/>
      <c r="I574" s="104"/>
      <c r="J574" s="104"/>
      <c r="K574" s="105"/>
      <c r="L574" s="106"/>
      <c r="M574" s="107"/>
      <c r="N574" s="108"/>
      <c r="O574" s="106"/>
      <c r="P574" s="105"/>
      <c r="Q574" s="106"/>
      <c r="R574" s="105"/>
      <c r="S574" s="112"/>
      <c r="T574" s="105"/>
      <c r="U574" s="112"/>
      <c r="V574" s="216" t="e">
        <f t="shared" si="60"/>
        <v>#DIV/0!</v>
      </c>
      <c r="W574" s="217"/>
    </row>
    <row r="575" spans="1:23" ht="60.75" customHeight="1">
      <c r="A575" s="63" t="s">
        <v>12</v>
      </c>
      <c r="B575" s="75"/>
      <c r="C575" s="100">
        <v>800</v>
      </c>
      <c r="D575" s="100" t="s">
        <v>100</v>
      </c>
      <c r="E575" s="100" t="s">
        <v>103</v>
      </c>
      <c r="F575" s="102"/>
      <c r="G575" s="103"/>
      <c r="H575" s="101">
        <v>89640</v>
      </c>
      <c r="I575" s="104"/>
      <c r="J575" s="104"/>
      <c r="K575" s="105">
        <f>K576</f>
        <v>15580</v>
      </c>
      <c r="L575" s="106">
        <f>L576</f>
        <v>1300</v>
      </c>
      <c r="M575" s="107"/>
      <c r="N575" s="108">
        <f>N576</f>
        <v>1909</v>
      </c>
      <c r="O575" s="106"/>
      <c r="P575" s="105">
        <f t="shared" si="57"/>
        <v>17489</v>
      </c>
      <c r="Q575" s="106">
        <f t="shared" si="58"/>
        <v>1300</v>
      </c>
      <c r="R575" s="105">
        <f t="shared" si="59"/>
        <v>107129</v>
      </c>
      <c r="S575" s="112">
        <f>I575+Q575</f>
        <v>1300</v>
      </c>
      <c r="T575" s="105">
        <f>T576</f>
        <v>105728</v>
      </c>
      <c r="U575" s="112">
        <f>U576</f>
        <v>0</v>
      </c>
      <c r="V575" s="216">
        <f t="shared" si="60"/>
        <v>98.69223086185814</v>
      </c>
      <c r="W575" s="217"/>
    </row>
    <row r="576" spans="1:23" ht="30" customHeight="1">
      <c r="A576" s="237" t="s">
        <v>52</v>
      </c>
      <c r="B576" s="238"/>
      <c r="C576" s="100">
        <v>800</v>
      </c>
      <c r="D576" s="100" t="s">
        <v>100</v>
      </c>
      <c r="E576" s="100" t="s">
        <v>103</v>
      </c>
      <c r="F576" s="100" t="s">
        <v>95</v>
      </c>
      <c r="G576" s="103"/>
      <c r="H576" s="101">
        <v>89640</v>
      </c>
      <c r="I576" s="104"/>
      <c r="J576" s="104"/>
      <c r="K576" s="105">
        <f>K577+K578</f>
        <v>15580</v>
      </c>
      <c r="L576" s="106">
        <f>L577</f>
        <v>1300</v>
      </c>
      <c r="M576" s="107"/>
      <c r="N576" s="108">
        <f>N577+N578</f>
        <v>1909</v>
      </c>
      <c r="O576" s="106"/>
      <c r="P576" s="105">
        <f t="shared" si="57"/>
        <v>17489</v>
      </c>
      <c r="Q576" s="106">
        <f t="shared" si="58"/>
        <v>1300</v>
      </c>
      <c r="R576" s="105">
        <f t="shared" si="59"/>
        <v>107129</v>
      </c>
      <c r="S576" s="112">
        <f>I576+Q576</f>
        <v>1300</v>
      </c>
      <c r="T576" s="105">
        <f>T577+T578</f>
        <v>105728</v>
      </c>
      <c r="U576" s="112">
        <f>U577</f>
        <v>0</v>
      </c>
      <c r="V576" s="216">
        <f t="shared" si="60"/>
        <v>98.69223086185814</v>
      </c>
      <c r="W576" s="217"/>
    </row>
    <row r="577" spans="1:23" ht="15" customHeight="1">
      <c r="A577" s="138" t="s">
        <v>53</v>
      </c>
      <c r="B577" s="147"/>
      <c r="C577" s="100">
        <v>800</v>
      </c>
      <c r="D577" s="100" t="s">
        <v>100</v>
      </c>
      <c r="E577" s="100" t="s">
        <v>103</v>
      </c>
      <c r="F577" s="100" t="s">
        <v>95</v>
      </c>
      <c r="G577" s="103" t="s">
        <v>36</v>
      </c>
      <c r="H577" s="101">
        <v>89640</v>
      </c>
      <c r="I577" s="104"/>
      <c r="J577" s="104"/>
      <c r="K577" s="105">
        <v>14000</v>
      </c>
      <c r="L577" s="106">
        <v>1300</v>
      </c>
      <c r="M577" s="107"/>
      <c r="N577" s="108">
        <v>2059</v>
      </c>
      <c r="O577" s="106"/>
      <c r="P577" s="105">
        <f t="shared" si="57"/>
        <v>16059</v>
      </c>
      <c r="Q577" s="106">
        <f t="shared" si="58"/>
        <v>1300</v>
      </c>
      <c r="R577" s="105">
        <f t="shared" si="59"/>
        <v>105699</v>
      </c>
      <c r="S577" s="112">
        <f>I577+Q577</f>
        <v>1300</v>
      </c>
      <c r="T577" s="105">
        <v>104311</v>
      </c>
      <c r="U577" s="112">
        <v>0</v>
      </c>
      <c r="V577" s="216">
        <f t="shared" si="60"/>
        <v>98.68683715077721</v>
      </c>
      <c r="W577" s="217"/>
    </row>
    <row r="578" spans="1:23" ht="30.75" customHeight="1">
      <c r="A578" s="138" t="s">
        <v>236</v>
      </c>
      <c r="B578" s="147"/>
      <c r="C578" s="100" t="s">
        <v>237</v>
      </c>
      <c r="D578" s="100" t="s">
        <v>100</v>
      </c>
      <c r="E578" s="100" t="s">
        <v>103</v>
      </c>
      <c r="F578" s="100" t="s">
        <v>95</v>
      </c>
      <c r="G578" s="103" t="s">
        <v>238</v>
      </c>
      <c r="H578" s="101">
        <v>0</v>
      </c>
      <c r="I578" s="104"/>
      <c r="J578" s="104"/>
      <c r="K578" s="105">
        <v>1580</v>
      </c>
      <c r="L578" s="106"/>
      <c r="M578" s="107"/>
      <c r="N578" s="108">
        <v>-150</v>
      </c>
      <c r="O578" s="106"/>
      <c r="P578" s="105">
        <f t="shared" si="57"/>
        <v>1430</v>
      </c>
      <c r="Q578" s="106">
        <f t="shared" si="58"/>
        <v>0</v>
      </c>
      <c r="R578" s="105">
        <f t="shared" si="59"/>
        <v>1430</v>
      </c>
      <c r="S578" s="112"/>
      <c r="T578" s="105">
        <v>1417</v>
      </c>
      <c r="U578" s="112"/>
      <c r="V578" s="216">
        <f t="shared" si="60"/>
        <v>99.0909090909091</v>
      </c>
      <c r="W578" s="217"/>
    </row>
    <row r="579" spans="1:23" ht="15" customHeight="1">
      <c r="A579" s="138"/>
      <c r="B579" s="147"/>
      <c r="C579" s="100"/>
      <c r="D579" s="100"/>
      <c r="E579" s="100"/>
      <c r="F579" s="100"/>
      <c r="G579" s="103"/>
      <c r="H579" s="101"/>
      <c r="I579" s="104"/>
      <c r="J579" s="104"/>
      <c r="K579" s="105"/>
      <c r="L579" s="106"/>
      <c r="M579" s="107"/>
      <c r="N579" s="108"/>
      <c r="O579" s="106"/>
      <c r="P579" s="105"/>
      <c r="Q579" s="106"/>
      <c r="R579" s="105"/>
      <c r="S579" s="112"/>
      <c r="T579" s="105"/>
      <c r="U579" s="112"/>
      <c r="V579" s="216"/>
      <c r="W579" s="217"/>
    </row>
    <row r="580" spans="1:23" ht="23.25" customHeight="1">
      <c r="A580" s="40" t="s">
        <v>16</v>
      </c>
      <c r="B580" s="69"/>
      <c r="C580" s="100" t="s">
        <v>237</v>
      </c>
      <c r="D580" s="100" t="s">
        <v>100</v>
      </c>
      <c r="E580" s="100" t="s">
        <v>108</v>
      </c>
      <c r="F580" s="100"/>
      <c r="G580" s="103"/>
      <c r="H580" s="101"/>
      <c r="I580" s="104"/>
      <c r="J580" s="104"/>
      <c r="K580" s="105"/>
      <c r="L580" s="106"/>
      <c r="M580" s="107"/>
      <c r="N580" s="108">
        <f>N581</f>
        <v>573</v>
      </c>
      <c r="O580" s="106"/>
      <c r="P580" s="105">
        <f>J580+K580+M580+N580</f>
        <v>573</v>
      </c>
      <c r="Q580" s="106"/>
      <c r="R580" s="105">
        <f>H580+P580</f>
        <v>573</v>
      </c>
      <c r="S580" s="112"/>
      <c r="T580" s="105">
        <f>T581</f>
        <v>572</v>
      </c>
      <c r="U580" s="112"/>
      <c r="V580" s="216">
        <f t="shared" si="60"/>
        <v>99.82547993019197</v>
      </c>
      <c r="W580" s="217"/>
    </row>
    <row r="581" spans="1:23" ht="30" customHeight="1">
      <c r="A581" s="243" t="s">
        <v>52</v>
      </c>
      <c r="B581" s="244"/>
      <c r="C581" s="100" t="s">
        <v>237</v>
      </c>
      <c r="D581" s="100" t="s">
        <v>100</v>
      </c>
      <c r="E581" s="100" t="s">
        <v>108</v>
      </c>
      <c r="F581" s="100" t="s">
        <v>95</v>
      </c>
      <c r="G581" s="103"/>
      <c r="H581" s="101"/>
      <c r="I581" s="104"/>
      <c r="J581" s="104"/>
      <c r="K581" s="105"/>
      <c r="L581" s="106"/>
      <c r="M581" s="107"/>
      <c r="N581" s="108">
        <f>N582</f>
        <v>573</v>
      </c>
      <c r="O581" s="106"/>
      <c r="P581" s="105">
        <f>J581+K581+M581+N581</f>
        <v>573</v>
      </c>
      <c r="Q581" s="106"/>
      <c r="R581" s="105">
        <f>H581+P581</f>
        <v>573</v>
      </c>
      <c r="S581" s="112"/>
      <c r="T581" s="105">
        <f>T582</f>
        <v>572</v>
      </c>
      <c r="U581" s="112"/>
      <c r="V581" s="216">
        <f t="shared" si="60"/>
        <v>99.82547993019197</v>
      </c>
      <c r="W581" s="217"/>
    </row>
    <row r="582" spans="1:23" ht="15" customHeight="1">
      <c r="A582" s="138" t="s">
        <v>53</v>
      </c>
      <c r="B582" s="147"/>
      <c r="C582" s="100" t="s">
        <v>237</v>
      </c>
      <c r="D582" s="100" t="s">
        <v>100</v>
      </c>
      <c r="E582" s="100" t="s">
        <v>108</v>
      </c>
      <c r="F582" s="100" t="s">
        <v>95</v>
      </c>
      <c r="G582" s="103" t="s">
        <v>36</v>
      </c>
      <c r="H582" s="101"/>
      <c r="I582" s="104"/>
      <c r="J582" s="104"/>
      <c r="K582" s="105"/>
      <c r="L582" s="106"/>
      <c r="M582" s="107"/>
      <c r="N582" s="108">
        <v>573</v>
      </c>
      <c r="O582" s="106"/>
      <c r="P582" s="105">
        <f>J582+K582+M582+N582</f>
        <v>573</v>
      </c>
      <c r="Q582" s="106"/>
      <c r="R582" s="105">
        <f>H582+P582</f>
        <v>573</v>
      </c>
      <c r="S582" s="112"/>
      <c r="T582" s="105">
        <v>572</v>
      </c>
      <c r="U582" s="112"/>
      <c r="V582" s="216">
        <f t="shared" si="60"/>
        <v>99.82547993019197</v>
      </c>
      <c r="W582" s="217"/>
    </row>
    <row r="583" spans="1:23" ht="15" customHeight="1">
      <c r="A583" s="138"/>
      <c r="B583" s="147"/>
      <c r="C583" s="100"/>
      <c r="D583" s="100"/>
      <c r="E583" s="100"/>
      <c r="F583" s="100"/>
      <c r="G583" s="103"/>
      <c r="H583" s="101"/>
      <c r="I583" s="104"/>
      <c r="J583" s="104"/>
      <c r="K583" s="105"/>
      <c r="L583" s="106"/>
      <c r="M583" s="107"/>
      <c r="N583" s="108"/>
      <c r="O583" s="106"/>
      <c r="P583" s="105"/>
      <c r="Q583" s="106"/>
      <c r="R583" s="105"/>
      <c r="S583" s="112"/>
      <c r="T583" s="105"/>
      <c r="U583" s="112"/>
      <c r="V583" s="216"/>
      <c r="W583" s="217"/>
    </row>
    <row r="584" spans="1:23" ht="24" customHeight="1">
      <c r="A584" s="42" t="s">
        <v>17</v>
      </c>
      <c r="B584" s="68"/>
      <c r="C584" s="97">
        <v>800</v>
      </c>
      <c r="D584" s="97" t="s">
        <v>102</v>
      </c>
      <c r="E584" s="97"/>
      <c r="F584" s="97"/>
      <c r="G584" s="110"/>
      <c r="H584" s="98">
        <f>H585+H591</f>
        <v>770</v>
      </c>
      <c r="I584" s="113"/>
      <c r="J584" s="104"/>
      <c r="K584" s="105"/>
      <c r="L584" s="106"/>
      <c r="M584" s="107"/>
      <c r="N584" s="108"/>
      <c r="O584" s="106"/>
      <c r="P584" s="99">
        <f aca="true" t="shared" si="64" ref="P584:P649">J584+K584+M584+N584</f>
        <v>0</v>
      </c>
      <c r="Q584" s="115">
        <f aca="true" t="shared" si="65" ref="Q584:Q651">L584+O584</f>
        <v>0</v>
      </c>
      <c r="R584" s="99">
        <f aca="true" t="shared" si="66" ref="R584:R649">H584+P584</f>
        <v>770</v>
      </c>
      <c r="S584" s="179"/>
      <c r="T584" s="99">
        <f>T585+T591</f>
        <v>768</v>
      </c>
      <c r="U584" s="179"/>
      <c r="V584" s="214">
        <f t="shared" si="60"/>
        <v>99.74025974025975</v>
      </c>
      <c r="W584" s="215"/>
    </row>
    <row r="585" spans="1:23" ht="47.25" customHeight="1">
      <c r="A585" s="40" t="s">
        <v>18</v>
      </c>
      <c r="B585" s="68"/>
      <c r="C585" s="100">
        <v>800</v>
      </c>
      <c r="D585" s="100" t="s">
        <v>102</v>
      </c>
      <c r="E585" s="100" t="s">
        <v>109</v>
      </c>
      <c r="F585" s="100"/>
      <c r="G585" s="103"/>
      <c r="H585" s="101">
        <f>H586+H588</f>
        <v>270</v>
      </c>
      <c r="I585" s="104"/>
      <c r="J585" s="104"/>
      <c r="K585" s="105"/>
      <c r="L585" s="106"/>
      <c r="M585" s="107"/>
      <c r="N585" s="108"/>
      <c r="O585" s="106"/>
      <c r="P585" s="105">
        <f t="shared" si="64"/>
        <v>0</v>
      </c>
      <c r="Q585" s="106">
        <f t="shared" si="65"/>
        <v>0</v>
      </c>
      <c r="R585" s="105">
        <f t="shared" si="66"/>
        <v>270</v>
      </c>
      <c r="S585" s="112"/>
      <c r="T585" s="105">
        <f>T586+T588</f>
        <v>269</v>
      </c>
      <c r="U585" s="112"/>
      <c r="V585" s="216">
        <f t="shared" si="60"/>
        <v>99.62962962962963</v>
      </c>
      <c r="W585" s="217"/>
    </row>
    <row r="586" spans="1:23" ht="45.75" customHeight="1">
      <c r="A586" s="139" t="s">
        <v>74</v>
      </c>
      <c r="B586" s="68"/>
      <c r="C586" s="100">
        <v>800</v>
      </c>
      <c r="D586" s="100" t="s">
        <v>102</v>
      </c>
      <c r="E586" s="100" t="s">
        <v>109</v>
      </c>
      <c r="F586" s="100" t="s">
        <v>141</v>
      </c>
      <c r="G586" s="103"/>
      <c r="H586" s="101">
        <v>100</v>
      </c>
      <c r="I586" s="104"/>
      <c r="J586" s="104"/>
      <c r="K586" s="105"/>
      <c r="L586" s="106"/>
      <c r="M586" s="107"/>
      <c r="N586" s="108"/>
      <c r="O586" s="106"/>
      <c r="P586" s="105">
        <f t="shared" si="64"/>
        <v>0</v>
      </c>
      <c r="Q586" s="106">
        <f t="shared" si="65"/>
        <v>0</v>
      </c>
      <c r="R586" s="105">
        <f t="shared" si="66"/>
        <v>100</v>
      </c>
      <c r="S586" s="112"/>
      <c r="T586" s="105">
        <f>T587</f>
        <v>99</v>
      </c>
      <c r="U586" s="112"/>
      <c r="V586" s="216">
        <f t="shared" si="60"/>
        <v>99</v>
      </c>
      <c r="W586" s="217"/>
    </row>
    <row r="587" spans="1:23" ht="60" customHeight="1">
      <c r="A587" s="140" t="s">
        <v>209</v>
      </c>
      <c r="B587" s="68"/>
      <c r="C587" s="100">
        <v>800</v>
      </c>
      <c r="D587" s="100" t="s">
        <v>102</v>
      </c>
      <c r="E587" s="100" t="s">
        <v>109</v>
      </c>
      <c r="F587" s="100" t="s">
        <v>141</v>
      </c>
      <c r="G587" s="103" t="s">
        <v>75</v>
      </c>
      <c r="H587" s="101">
        <v>100</v>
      </c>
      <c r="I587" s="104"/>
      <c r="J587" s="104"/>
      <c r="K587" s="105"/>
      <c r="L587" s="106"/>
      <c r="M587" s="107"/>
      <c r="N587" s="108"/>
      <c r="O587" s="106"/>
      <c r="P587" s="105">
        <f t="shared" si="64"/>
        <v>0</v>
      </c>
      <c r="Q587" s="106">
        <f t="shared" si="65"/>
        <v>0</v>
      </c>
      <c r="R587" s="105">
        <f t="shared" si="66"/>
        <v>100</v>
      </c>
      <c r="S587" s="112"/>
      <c r="T587" s="105">
        <v>99</v>
      </c>
      <c r="U587" s="112"/>
      <c r="V587" s="216">
        <f t="shared" si="60"/>
        <v>99</v>
      </c>
      <c r="W587" s="217"/>
    </row>
    <row r="588" spans="1:23" ht="15" customHeight="1">
      <c r="A588" s="139" t="s">
        <v>149</v>
      </c>
      <c r="B588" s="68"/>
      <c r="C588" s="100">
        <v>800</v>
      </c>
      <c r="D588" s="100" t="s">
        <v>102</v>
      </c>
      <c r="E588" s="100" t="s">
        <v>109</v>
      </c>
      <c r="F588" s="100" t="s">
        <v>151</v>
      </c>
      <c r="G588" s="103"/>
      <c r="H588" s="101">
        <v>170</v>
      </c>
      <c r="I588" s="104"/>
      <c r="J588" s="104"/>
      <c r="K588" s="105"/>
      <c r="L588" s="106"/>
      <c r="M588" s="107"/>
      <c r="N588" s="108"/>
      <c r="O588" s="106"/>
      <c r="P588" s="105">
        <f t="shared" si="64"/>
        <v>0</v>
      </c>
      <c r="Q588" s="106">
        <f t="shared" si="65"/>
        <v>0</v>
      </c>
      <c r="R588" s="105">
        <f t="shared" si="66"/>
        <v>170</v>
      </c>
      <c r="S588" s="112"/>
      <c r="T588" s="105">
        <f>T589</f>
        <v>170</v>
      </c>
      <c r="U588" s="112"/>
      <c r="V588" s="216">
        <f t="shared" si="60"/>
        <v>100</v>
      </c>
      <c r="W588" s="217"/>
    </row>
    <row r="589" spans="1:23" ht="60.75" customHeight="1">
      <c r="A589" s="140" t="s">
        <v>209</v>
      </c>
      <c r="B589" s="68"/>
      <c r="C589" s="100">
        <v>800</v>
      </c>
      <c r="D589" s="100" t="s">
        <v>102</v>
      </c>
      <c r="E589" s="100"/>
      <c r="F589" s="100" t="s">
        <v>151</v>
      </c>
      <c r="G589" s="103" t="s">
        <v>75</v>
      </c>
      <c r="H589" s="101">
        <v>170</v>
      </c>
      <c r="I589" s="104"/>
      <c r="J589" s="104"/>
      <c r="K589" s="105"/>
      <c r="L589" s="106"/>
      <c r="M589" s="107"/>
      <c r="N589" s="108"/>
      <c r="O589" s="106"/>
      <c r="P589" s="105">
        <f t="shared" si="64"/>
        <v>0</v>
      </c>
      <c r="Q589" s="106">
        <f t="shared" si="65"/>
        <v>0</v>
      </c>
      <c r="R589" s="105">
        <f t="shared" si="66"/>
        <v>170</v>
      </c>
      <c r="S589" s="112"/>
      <c r="T589" s="105">
        <v>170</v>
      </c>
      <c r="U589" s="112"/>
      <c r="V589" s="216">
        <f t="shared" si="60"/>
        <v>100</v>
      </c>
      <c r="W589" s="217"/>
    </row>
    <row r="590" spans="1:23" ht="12" customHeight="1">
      <c r="A590" s="140"/>
      <c r="B590" s="68"/>
      <c r="C590" s="100"/>
      <c r="D590" s="100"/>
      <c r="E590" s="100"/>
      <c r="F590" s="100"/>
      <c r="G590" s="103"/>
      <c r="H590" s="101"/>
      <c r="I590" s="104"/>
      <c r="J590" s="104"/>
      <c r="K590" s="105"/>
      <c r="L590" s="106"/>
      <c r="M590" s="107"/>
      <c r="N590" s="108"/>
      <c r="O590" s="106"/>
      <c r="P590" s="105"/>
      <c r="Q590" s="106"/>
      <c r="R590" s="105"/>
      <c r="S590" s="112"/>
      <c r="T590" s="105"/>
      <c r="U590" s="112"/>
      <c r="V590" s="216"/>
      <c r="W590" s="217"/>
    </row>
    <row r="591" spans="1:23" ht="24" customHeight="1">
      <c r="A591" s="40" t="s">
        <v>223</v>
      </c>
      <c r="B591" s="68"/>
      <c r="C591" s="100">
        <v>800</v>
      </c>
      <c r="D591" s="100" t="s">
        <v>102</v>
      </c>
      <c r="E591" s="100" t="s">
        <v>110</v>
      </c>
      <c r="F591" s="100"/>
      <c r="G591" s="103"/>
      <c r="H591" s="101">
        <v>500</v>
      </c>
      <c r="I591" s="104"/>
      <c r="J591" s="104"/>
      <c r="K591" s="105"/>
      <c r="L591" s="106"/>
      <c r="M591" s="107"/>
      <c r="N591" s="108"/>
      <c r="O591" s="106"/>
      <c r="P591" s="105">
        <f t="shared" si="64"/>
        <v>0</v>
      </c>
      <c r="Q591" s="106">
        <f t="shared" si="65"/>
        <v>0</v>
      </c>
      <c r="R591" s="105">
        <f t="shared" si="66"/>
        <v>500</v>
      </c>
      <c r="S591" s="112"/>
      <c r="T591" s="105">
        <f>T592</f>
        <v>499</v>
      </c>
      <c r="U591" s="112"/>
      <c r="V591" s="216">
        <f t="shared" si="60"/>
        <v>99.8</v>
      </c>
      <c r="W591" s="217"/>
    </row>
    <row r="592" spans="1:23" ht="15.75" customHeight="1">
      <c r="A592" s="139" t="s">
        <v>149</v>
      </c>
      <c r="B592" s="68"/>
      <c r="C592" s="100">
        <v>800</v>
      </c>
      <c r="D592" s="100" t="s">
        <v>102</v>
      </c>
      <c r="E592" s="100" t="s">
        <v>110</v>
      </c>
      <c r="F592" s="100" t="s">
        <v>151</v>
      </c>
      <c r="G592" s="103"/>
      <c r="H592" s="101">
        <v>500</v>
      </c>
      <c r="I592" s="104"/>
      <c r="J592" s="104"/>
      <c r="K592" s="105"/>
      <c r="L592" s="106"/>
      <c r="M592" s="107"/>
      <c r="N592" s="108"/>
      <c r="O592" s="106"/>
      <c r="P592" s="105">
        <f t="shared" si="64"/>
        <v>0</v>
      </c>
      <c r="Q592" s="106">
        <f t="shared" si="65"/>
        <v>0</v>
      </c>
      <c r="R592" s="105">
        <f t="shared" si="66"/>
        <v>500</v>
      </c>
      <c r="S592" s="112"/>
      <c r="T592" s="105">
        <f>T593</f>
        <v>499</v>
      </c>
      <c r="U592" s="112"/>
      <c r="V592" s="216">
        <f aca="true" t="shared" si="67" ref="V592:V651">T592/R592*100</f>
        <v>99.8</v>
      </c>
      <c r="W592" s="217"/>
    </row>
    <row r="593" spans="1:23" ht="60" customHeight="1">
      <c r="A593" s="158" t="s">
        <v>87</v>
      </c>
      <c r="B593" s="68"/>
      <c r="C593" s="100">
        <v>800</v>
      </c>
      <c r="D593" s="100" t="s">
        <v>102</v>
      </c>
      <c r="E593" s="100" t="s">
        <v>110</v>
      </c>
      <c r="F593" s="100" t="s">
        <v>151</v>
      </c>
      <c r="G593" s="103" t="s">
        <v>88</v>
      </c>
      <c r="H593" s="101">
        <v>500</v>
      </c>
      <c r="I593" s="104"/>
      <c r="J593" s="104"/>
      <c r="K593" s="105"/>
      <c r="L593" s="106"/>
      <c r="M593" s="107"/>
      <c r="N593" s="108"/>
      <c r="O593" s="106"/>
      <c r="P593" s="105">
        <f t="shared" si="64"/>
        <v>0</v>
      </c>
      <c r="Q593" s="106">
        <f t="shared" si="65"/>
        <v>0</v>
      </c>
      <c r="R593" s="105">
        <f t="shared" si="66"/>
        <v>500</v>
      </c>
      <c r="S593" s="112"/>
      <c r="T593" s="105">
        <v>499</v>
      </c>
      <c r="U593" s="112"/>
      <c r="V593" s="216">
        <f t="shared" si="67"/>
        <v>99.8</v>
      </c>
      <c r="W593" s="217"/>
    </row>
    <row r="594" spans="1:23" ht="12" customHeight="1">
      <c r="A594" s="140"/>
      <c r="B594" s="68"/>
      <c r="C594" s="100"/>
      <c r="D594" s="100"/>
      <c r="E594" s="100"/>
      <c r="F594" s="100"/>
      <c r="G594" s="103"/>
      <c r="H594" s="101"/>
      <c r="I594" s="104"/>
      <c r="J594" s="104"/>
      <c r="K594" s="105"/>
      <c r="L594" s="106"/>
      <c r="M594" s="107"/>
      <c r="N594" s="108"/>
      <c r="O594" s="106"/>
      <c r="P594" s="105"/>
      <c r="Q594" s="106"/>
      <c r="R594" s="105"/>
      <c r="S594" s="112"/>
      <c r="T594" s="105"/>
      <c r="U594" s="112"/>
      <c r="V594" s="216"/>
      <c r="W594" s="217"/>
    </row>
    <row r="595" spans="1:23" ht="13.5" customHeight="1">
      <c r="A595" s="42" t="s">
        <v>19</v>
      </c>
      <c r="B595" s="76"/>
      <c r="C595" s="97">
        <v>800</v>
      </c>
      <c r="D595" s="97" t="s">
        <v>103</v>
      </c>
      <c r="E595" s="97"/>
      <c r="F595" s="97"/>
      <c r="G595" s="110"/>
      <c r="H595" s="98">
        <v>200</v>
      </c>
      <c r="I595" s="113"/>
      <c r="J595" s="113"/>
      <c r="K595" s="99">
        <f>K596</f>
        <v>0</v>
      </c>
      <c r="L595" s="115"/>
      <c r="M595" s="178"/>
      <c r="N595" s="114"/>
      <c r="O595" s="115"/>
      <c r="P595" s="99">
        <f t="shared" si="64"/>
        <v>0</v>
      </c>
      <c r="Q595" s="115">
        <f t="shared" si="65"/>
        <v>0</v>
      </c>
      <c r="R595" s="99">
        <f t="shared" si="66"/>
        <v>200</v>
      </c>
      <c r="S595" s="179"/>
      <c r="T595" s="99">
        <f>T596</f>
        <v>200</v>
      </c>
      <c r="U595" s="179"/>
      <c r="V595" s="214">
        <f t="shared" si="67"/>
        <v>100</v>
      </c>
      <c r="W595" s="215"/>
    </row>
    <row r="596" spans="1:23" ht="24.75" customHeight="1">
      <c r="A596" s="40" t="s">
        <v>152</v>
      </c>
      <c r="B596" s="76"/>
      <c r="C596" s="100">
        <v>800</v>
      </c>
      <c r="D596" s="100" t="s">
        <v>103</v>
      </c>
      <c r="E596" s="100" t="s">
        <v>153</v>
      </c>
      <c r="F596" s="100"/>
      <c r="G596" s="103"/>
      <c r="H596" s="101">
        <v>200</v>
      </c>
      <c r="I596" s="104"/>
      <c r="J596" s="104"/>
      <c r="K596" s="105">
        <f>K597</f>
        <v>0</v>
      </c>
      <c r="L596" s="106"/>
      <c r="M596" s="107"/>
      <c r="N596" s="108"/>
      <c r="O596" s="106"/>
      <c r="P596" s="105">
        <f t="shared" si="64"/>
        <v>0</v>
      </c>
      <c r="Q596" s="106">
        <f t="shared" si="65"/>
        <v>0</v>
      </c>
      <c r="R596" s="105">
        <f t="shared" si="66"/>
        <v>200</v>
      </c>
      <c r="S596" s="112"/>
      <c r="T596" s="105">
        <f>T597</f>
        <v>200</v>
      </c>
      <c r="U596" s="112"/>
      <c r="V596" s="216">
        <f t="shared" si="67"/>
        <v>100</v>
      </c>
      <c r="W596" s="217"/>
    </row>
    <row r="597" spans="1:23" ht="15.75" customHeight="1">
      <c r="A597" s="139" t="s">
        <v>149</v>
      </c>
      <c r="B597" s="76"/>
      <c r="C597" s="100">
        <v>800</v>
      </c>
      <c r="D597" s="100" t="s">
        <v>103</v>
      </c>
      <c r="E597" s="100" t="s">
        <v>153</v>
      </c>
      <c r="F597" s="100" t="s">
        <v>151</v>
      </c>
      <c r="G597" s="103"/>
      <c r="H597" s="101">
        <v>200</v>
      </c>
      <c r="I597" s="104"/>
      <c r="J597" s="104"/>
      <c r="K597" s="105">
        <f>K598+K599</f>
        <v>0</v>
      </c>
      <c r="L597" s="106"/>
      <c r="M597" s="107"/>
      <c r="N597" s="108"/>
      <c r="O597" s="106"/>
      <c r="P597" s="105">
        <f t="shared" si="64"/>
        <v>0</v>
      </c>
      <c r="Q597" s="106">
        <f t="shared" si="65"/>
        <v>0</v>
      </c>
      <c r="R597" s="105">
        <f t="shared" si="66"/>
        <v>200</v>
      </c>
      <c r="S597" s="112"/>
      <c r="T597" s="105">
        <f>T599</f>
        <v>200</v>
      </c>
      <c r="U597" s="112"/>
      <c r="V597" s="216">
        <f t="shared" si="67"/>
        <v>100</v>
      </c>
      <c r="W597" s="217"/>
    </row>
    <row r="598" spans="1:23" ht="18" customHeight="1" hidden="1">
      <c r="A598" s="140" t="s">
        <v>154</v>
      </c>
      <c r="B598" s="76"/>
      <c r="C598" s="100">
        <v>800</v>
      </c>
      <c r="D598" s="100" t="s">
        <v>103</v>
      </c>
      <c r="E598" s="100" t="s">
        <v>153</v>
      </c>
      <c r="F598" s="100" t="s">
        <v>151</v>
      </c>
      <c r="G598" s="103" t="s">
        <v>167</v>
      </c>
      <c r="H598" s="101">
        <v>200</v>
      </c>
      <c r="I598" s="104"/>
      <c r="J598" s="104"/>
      <c r="K598" s="105">
        <v>-200</v>
      </c>
      <c r="L598" s="106"/>
      <c r="M598" s="107"/>
      <c r="N598" s="108"/>
      <c r="O598" s="106"/>
      <c r="P598" s="105">
        <f t="shared" si="64"/>
        <v>-200</v>
      </c>
      <c r="Q598" s="106">
        <f t="shared" si="65"/>
        <v>0</v>
      </c>
      <c r="R598" s="105">
        <f t="shared" si="66"/>
        <v>0</v>
      </c>
      <c r="S598" s="112"/>
      <c r="T598" s="105"/>
      <c r="U598" s="112"/>
      <c r="V598" s="216" t="e">
        <f t="shared" si="67"/>
        <v>#DIV/0!</v>
      </c>
      <c r="W598" s="217"/>
    </row>
    <row r="599" spans="1:23" ht="30.75" customHeight="1">
      <c r="A599" s="140" t="s">
        <v>250</v>
      </c>
      <c r="B599" s="76"/>
      <c r="C599" s="100" t="s">
        <v>237</v>
      </c>
      <c r="D599" s="100" t="s">
        <v>103</v>
      </c>
      <c r="E599" s="100" t="s">
        <v>153</v>
      </c>
      <c r="F599" s="100" t="s">
        <v>151</v>
      </c>
      <c r="G599" s="103" t="s">
        <v>251</v>
      </c>
      <c r="H599" s="101">
        <v>0</v>
      </c>
      <c r="I599" s="104"/>
      <c r="J599" s="104"/>
      <c r="K599" s="105">
        <v>200</v>
      </c>
      <c r="L599" s="106"/>
      <c r="M599" s="107"/>
      <c r="N599" s="108"/>
      <c r="O599" s="106"/>
      <c r="P599" s="105">
        <f t="shared" si="64"/>
        <v>200</v>
      </c>
      <c r="Q599" s="106">
        <f t="shared" si="65"/>
        <v>0</v>
      </c>
      <c r="R599" s="105">
        <f t="shared" si="66"/>
        <v>200</v>
      </c>
      <c r="S599" s="112"/>
      <c r="T599" s="105">
        <v>200</v>
      </c>
      <c r="U599" s="112"/>
      <c r="V599" s="216">
        <f t="shared" si="67"/>
        <v>100</v>
      </c>
      <c r="W599" s="217"/>
    </row>
    <row r="600" spans="1:23" ht="12" customHeight="1">
      <c r="A600" s="140"/>
      <c r="B600" s="76"/>
      <c r="C600" s="100"/>
      <c r="D600" s="100"/>
      <c r="E600" s="100"/>
      <c r="F600" s="100"/>
      <c r="G600" s="103"/>
      <c r="H600" s="101"/>
      <c r="I600" s="104"/>
      <c r="J600" s="104"/>
      <c r="K600" s="105"/>
      <c r="L600" s="106"/>
      <c r="M600" s="107"/>
      <c r="N600" s="108"/>
      <c r="O600" s="106"/>
      <c r="P600" s="105"/>
      <c r="Q600" s="106"/>
      <c r="R600" s="105"/>
      <c r="S600" s="112"/>
      <c r="T600" s="105"/>
      <c r="U600" s="112"/>
      <c r="V600" s="216"/>
      <c r="W600" s="217"/>
    </row>
    <row r="601" spans="1:23" ht="14.25" customHeight="1">
      <c r="A601" s="42" t="s">
        <v>156</v>
      </c>
      <c r="B601" s="76"/>
      <c r="C601" s="97">
        <v>800</v>
      </c>
      <c r="D601" s="97" t="s">
        <v>104</v>
      </c>
      <c r="E601" s="97"/>
      <c r="F601" s="97"/>
      <c r="G601" s="110"/>
      <c r="H601" s="98">
        <v>1190</v>
      </c>
      <c r="I601" s="113"/>
      <c r="J601" s="104"/>
      <c r="K601" s="105"/>
      <c r="L601" s="106"/>
      <c r="M601" s="107"/>
      <c r="N601" s="108"/>
      <c r="O601" s="106"/>
      <c r="P601" s="99">
        <f t="shared" si="64"/>
        <v>0</v>
      </c>
      <c r="Q601" s="115">
        <f t="shared" si="65"/>
        <v>0</v>
      </c>
      <c r="R601" s="99">
        <f t="shared" si="66"/>
        <v>1190</v>
      </c>
      <c r="S601" s="179"/>
      <c r="T601" s="99">
        <f>T602</f>
        <v>1182</v>
      </c>
      <c r="U601" s="179"/>
      <c r="V601" s="214">
        <f t="shared" si="67"/>
        <v>99.32773109243698</v>
      </c>
      <c r="W601" s="215"/>
    </row>
    <row r="602" spans="1:23" ht="24.75" customHeight="1">
      <c r="A602" s="40" t="s">
        <v>157</v>
      </c>
      <c r="B602" s="76"/>
      <c r="C602" s="100">
        <v>800</v>
      </c>
      <c r="D602" s="100" t="s">
        <v>104</v>
      </c>
      <c r="E602" s="100" t="s">
        <v>103</v>
      </c>
      <c r="F602" s="100"/>
      <c r="G602" s="103"/>
      <c r="H602" s="101">
        <v>1190</v>
      </c>
      <c r="I602" s="104"/>
      <c r="J602" s="104"/>
      <c r="K602" s="105"/>
      <c r="L602" s="106"/>
      <c r="M602" s="107"/>
      <c r="N602" s="108"/>
      <c r="O602" s="106"/>
      <c r="P602" s="105">
        <f t="shared" si="64"/>
        <v>0</v>
      </c>
      <c r="Q602" s="106">
        <f t="shared" si="65"/>
        <v>0</v>
      </c>
      <c r="R602" s="105">
        <f t="shared" si="66"/>
        <v>1190</v>
      </c>
      <c r="S602" s="112"/>
      <c r="T602" s="105">
        <f>T603</f>
        <v>1182</v>
      </c>
      <c r="U602" s="112"/>
      <c r="V602" s="216">
        <f t="shared" si="67"/>
        <v>99.32773109243698</v>
      </c>
      <c r="W602" s="217"/>
    </row>
    <row r="603" spans="1:23" ht="15.75" customHeight="1">
      <c r="A603" s="139" t="s">
        <v>149</v>
      </c>
      <c r="B603" s="76"/>
      <c r="C603" s="100">
        <v>800</v>
      </c>
      <c r="D603" s="100" t="s">
        <v>104</v>
      </c>
      <c r="E603" s="100" t="s">
        <v>103</v>
      </c>
      <c r="F603" s="100" t="s">
        <v>151</v>
      </c>
      <c r="G603" s="103"/>
      <c r="H603" s="101">
        <v>1190</v>
      </c>
      <c r="I603" s="104"/>
      <c r="J603" s="104"/>
      <c r="K603" s="105"/>
      <c r="L603" s="106"/>
      <c r="M603" s="107"/>
      <c r="N603" s="108"/>
      <c r="O603" s="106"/>
      <c r="P603" s="105">
        <f t="shared" si="64"/>
        <v>0</v>
      </c>
      <c r="Q603" s="106">
        <f t="shared" si="65"/>
        <v>0</v>
      </c>
      <c r="R603" s="105">
        <f t="shared" si="66"/>
        <v>1190</v>
      </c>
      <c r="S603" s="112"/>
      <c r="T603" s="105">
        <f>T604</f>
        <v>1182</v>
      </c>
      <c r="U603" s="112"/>
      <c r="V603" s="216">
        <f t="shared" si="67"/>
        <v>99.32773109243698</v>
      </c>
      <c r="W603" s="217"/>
    </row>
    <row r="604" spans="1:23" ht="15.75" customHeight="1">
      <c r="A604" s="140" t="s">
        <v>158</v>
      </c>
      <c r="B604" s="76"/>
      <c r="C604" s="100">
        <v>800</v>
      </c>
      <c r="D604" s="100" t="s">
        <v>104</v>
      </c>
      <c r="E604" s="100" t="s">
        <v>103</v>
      </c>
      <c r="F604" s="100" t="s">
        <v>151</v>
      </c>
      <c r="G604" s="103" t="s">
        <v>159</v>
      </c>
      <c r="H604" s="101">
        <v>1190</v>
      </c>
      <c r="I604" s="104"/>
      <c r="J604" s="104"/>
      <c r="K604" s="105"/>
      <c r="L604" s="106"/>
      <c r="M604" s="107"/>
      <c r="N604" s="108"/>
      <c r="O604" s="106"/>
      <c r="P604" s="105">
        <f t="shared" si="64"/>
        <v>0</v>
      </c>
      <c r="Q604" s="106">
        <f t="shared" si="65"/>
        <v>0</v>
      </c>
      <c r="R604" s="105">
        <f t="shared" si="66"/>
        <v>1190</v>
      </c>
      <c r="S604" s="112"/>
      <c r="T604" s="105">
        <v>1182</v>
      </c>
      <c r="U604" s="112"/>
      <c r="V604" s="216">
        <f t="shared" si="67"/>
        <v>99.32773109243698</v>
      </c>
      <c r="W604" s="217"/>
    </row>
    <row r="605" spans="1:23" ht="12" customHeight="1" hidden="1">
      <c r="A605" s="140"/>
      <c r="B605" s="76"/>
      <c r="C605" s="100"/>
      <c r="D605" s="100"/>
      <c r="E605" s="100"/>
      <c r="F605" s="100"/>
      <c r="G605" s="103"/>
      <c r="H605" s="101"/>
      <c r="I605" s="104"/>
      <c r="J605" s="104"/>
      <c r="K605" s="105"/>
      <c r="L605" s="106"/>
      <c r="M605" s="107"/>
      <c r="N605" s="108"/>
      <c r="O605" s="106"/>
      <c r="P605" s="105"/>
      <c r="Q605" s="106"/>
      <c r="R605" s="105"/>
      <c r="S605" s="112"/>
      <c r="T605" s="105"/>
      <c r="U605" s="112"/>
      <c r="V605" s="216" t="e">
        <f t="shared" si="67"/>
        <v>#DIV/0!</v>
      </c>
      <c r="W605" s="217"/>
    </row>
    <row r="606" spans="1:23" ht="14.25" customHeight="1" hidden="1">
      <c r="A606" s="150" t="s">
        <v>222</v>
      </c>
      <c r="B606" s="62"/>
      <c r="C606" s="97">
        <v>800</v>
      </c>
      <c r="D606" s="97" t="s">
        <v>111</v>
      </c>
      <c r="E606" s="97"/>
      <c r="F606" s="97"/>
      <c r="G606" s="110"/>
      <c r="H606" s="98">
        <v>14000</v>
      </c>
      <c r="I606" s="113">
        <f>I607</f>
        <v>1300</v>
      </c>
      <c r="J606" s="113"/>
      <c r="K606" s="99">
        <f aca="true" t="shared" si="68" ref="K606:L608">K607</f>
        <v>-14000</v>
      </c>
      <c r="L606" s="115">
        <f t="shared" si="68"/>
        <v>-1300</v>
      </c>
      <c r="M606" s="178"/>
      <c r="N606" s="114"/>
      <c r="O606" s="115"/>
      <c r="P606" s="99">
        <f t="shared" si="64"/>
        <v>-14000</v>
      </c>
      <c r="Q606" s="115">
        <f t="shared" si="65"/>
        <v>-1300</v>
      </c>
      <c r="R606" s="99">
        <f t="shared" si="66"/>
        <v>0</v>
      </c>
      <c r="S606" s="179">
        <f>I606+Q606</f>
        <v>0</v>
      </c>
      <c r="T606" s="105"/>
      <c r="U606" s="112"/>
      <c r="V606" s="216" t="e">
        <f t="shared" si="67"/>
        <v>#DIV/0!</v>
      </c>
      <c r="W606" s="217"/>
    </row>
    <row r="607" spans="1:23" ht="25.5" customHeight="1" hidden="1">
      <c r="A607" s="140" t="s">
        <v>221</v>
      </c>
      <c r="B607" s="63" t="s">
        <v>221</v>
      </c>
      <c r="C607" s="100">
        <v>800</v>
      </c>
      <c r="D607" s="100" t="s">
        <v>111</v>
      </c>
      <c r="E607" s="100" t="s">
        <v>104</v>
      </c>
      <c r="F607" s="102"/>
      <c r="G607" s="103"/>
      <c r="H607" s="101">
        <v>14000</v>
      </c>
      <c r="I607" s="104">
        <f>I608</f>
        <v>1300</v>
      </c>
      <c r="J607" s="104"/>
      <c r="K607" s="105">
        <f t="shared" si="68"/>
        <v>-14000</v>
      </c>
      <c r="L607" s="106">
        <f t="shared" si="68"/>
        <v>-1300</v>
      </c>
      <c r="M607" s="107"/>
      <c r="N607" s="108"/>
      <c r="O607" s="106"/>
      <c r="P607" s="105">
        <f t="shared" si="64"/>
        <v>-14000</v>
      </c>
      <c r="Q607" s="106">
        <f t="shared" si="65"/>
        <v>-1300</v>
      </c>
      <c r="R607" s="105">
        <f t="shared" si="66"/>
        <v>0</v>
      </c>
      <c r="S607" s="112">
        <f>I607+Q607</f>
        <v>0</v>
      </c>
      <c r="T607" s="105"/>
      <c r="U607" s="112"/>
      <c r="V607" s="216" t="e">
        <f t="shared" si="67"/>
        <v>#DIV/0!</v>
      </c>
      <c r="W607" s="217"/>
    </row>
    <row r="608" spans="1:23" ht="31.5" customHeight="1" hidden="1">
      <c r="A608" s="139" t="s">
        <v>140</v>
      </c>
      <c r="B608" s="43" t="s">
        <v>140</v>
      </c>
      <c r="C608" s="100">
        <v>800</v>
      </c>
      <c r="D608" s="100" t="s">
        <v>111</v>
      </c>
      <c r="E608" s="100" t="s">
        <v>104</v>
      </c>
      <c r="F608" s="102">
        <v>4500000</v>
      </c>
      <c r="G608" s="103"/>
      <c r="H608" s="101">
        <v>14000</v>
      </c>
      <c r="I608" s="104">
        <f>I609</f>
        <v>1300</v>
      </c>
      <c r="J608" s="104"/>
      <c r="K608" s="105">
        <f t="shared" si="68"/>
        <v>-14000</v>
      </c>
      <c r="L608" s="106">
        <f t="shared" si="68"/>
        <v>-1300</v>
      </c>
      <c r="M608" s="107"/>
      <c r="N608" s="108"/>
      <c r="O608" s="106"/>
      <c r="P608" s="105">
        <f t="shared" si="64"/>
        <v>-14000</v>
      </c>
      <c r="Q608" s="106">
        <f t="shared" si="65"/>
        <v>-1300</v>
      </c>
      <c r="R608" s="105">
        <f t="shared" si="66"/>
        <v>0</v>
      </c>
      <c r="S608" s="112">
        <f>I608+Q608</f>
        <v>0</v>
      </c>
      <c r="T608" s="105"/>
      <c r="U608" s="112"/>
      <c r="V608" s="216" t="e">
        <f t="shared" si="67"/>
        <v>#DIV/0!</v>
      </c>
      <c r="W608" s="217"/>
    </row>
    <row r="609" spans="1:23" ht="33" customHeight="1" hidden="1">
      <c r="A609" s="140" t="s">
        <v>155</v>
      </c>
      <c r="B609" s="44" t="s">
        <v>155</v>
      </c>
      <c r="C609" s="100">
        <v>800</v>
      </c>
      <c r="D609" s="100" t="s">
        <v>111</v>
      </c>
      <c r="E609" s="100" t="s">
        <v>104</v>
      </c>
      <c r="F609" s="102">
        <v>4500000</v>
      </c>
      <c r="G609" s="103" t="s">
        <v>161</v>
      </c>
      <c r="H609" s="101">
        <v>14000</v>
      </c>
      <c r="I609" s="104">
        <v>1300</v>
      </c>
      <c r="J609" s="104"/>
      <c r="K609" s="105">
        <v>-14000</v>
      </c>
      <c r="L609" s="106">
        <v>-1300</v>
      </c>
      <c r="M609" s="107"/>
      <c r="N609" s="108"/>
      <c r="O609" s="106"/>
      <c r="P609" s="105">
        <f t="shared" si="64"/>
        <v>-14000</v>
      </c>
      <c r="Q609" s="106">
        <f t="shared" si="65"/>
        <v>-1300</v>
      </c>
      <c r="R609" s="105">
        <f t="shared" si="66"/>
        <v>0</v>
      </c>
      <c r="S609" s="112">
        <f>I609+Q609</f>
        <v>0</v>
      </c>
      <c r="T609" s="105"/>
      <c r="U609" s="112"/>
      <c r="V609" s="216" t="e">
        <f t="shared" si="67"/>
        <v>#DIV/0!</v>
      </c>
      <c r="W609" s="217"/>
    </row>
    <row r="610" spans="1:23" ht="12" customHeight="1">
      <c r="A610" s="140"/>
      <c r="B610" s="77"/>
      <c r="C610" s="130"/>
      <c r="D610" s="100"/>
      <c r="E610" s="100"/>
      <c r="F610" s="102"/>
      <c r="G610" s="103"/>
      <c r="H610" s="101"/>
      <c r="I610" s="104"/>
      <c r="J610" s="104"/>
      <c r="K610" s="105"/>
      <c r="L610" s="106"/>
      <c r="M610" s="107"/>
      <c r="N610" s="108"/>
      <c r="O610" s="106"/>
      <c r="P610" s="105"/>
      <c r="Q610" s="106"/>
      <c r="R610" s="105"/>
      <c r="S610" s="112"/>
      <c r="T610" s="105"/>
      <c r="U610" s="112"/>
      <c r="V610" s="216"/>
      <c r="W610" s="217"/>
    </row>
    <row r="611" spans="1:23" ht="15" customHeight="1">
      <c r="A611" s="42" t="s">
        <v>7</v>
      </c>
      <c r="B611" s="77"/>
      <c r="C611" s="131" t="s">
        <v>237</v>
      </c>
      <c r="D611" s="97" t="s">
        <v>110</v>
      </c>
      <c r="E611" s="97"/>
      <c r="F611" s="109"/>
      <c r="G611" s="110"/>
      <c r="H611" s="98"/>
      <c r="I611" s="113"/>
      <c r="J611" s="113"/>
      <c r="K611" s="99"/>
      <c r="L611" s="115"/>
      <c r="M611" s="178"/>
      <c r="N611" s="114">
        <f>N612</f>
        <v>7</v>
      </c>
      <c r="O611" s="115"/>
      <c r="P611" s="99">
        <f t="shared" si="64"/>
        <v>7</v>
      </c>
      <c r="Q611" s="115"/>
      <c r="R611" s="99">
        <f>R612</f>
        <v>51</v>
      </c>
      <c r="S611" s="179"/>
      <c r="T611" s="99">
        <f>T612</f>
        <v>51</v>
      </c>
      <c r="U611" s="179"/>
      <c r="V611" s="216">
        <f t="shared" si="67"/>
        <v>100</v>
      </c>
      <c r="W611" s="217"/>
    </row>
    <row r="612" spans="1:23" ht="24.75" customHeight="1">
      <c r="A612" s="63" t="s">
        <v>266</v>
      </c>
      <c r="B612" s="77"/>
      <c r="C612" s="130" t="s">
        <v>237</v>
      </c>
      <c r="D612" s="100" t="s">
        <v>110</v>
      </c>
      <c r="E612" s="100" t="s">
        <v>101</v>
      </c>
      <c r="F612" s="102"/>
      <c r="G612" s="103"/>
      <c r="H612" s="101"/>
      <c r="I612" s="104"/>
      <c r="J612" s="104"/>
      <c r="K612" s="105"/>
      <c r="L612" s="106"/>
      <c r="M612" s="107"/>
      <c r="N612" s="108">
        <f>N613</f>
        <v>7</v>
      </c>
      <c r="O612" s="106"/>
      <c r="P612" s="105">
        <f t="shared" si="64"/>
        <v>7</v>
      </c>
      <c r="Q612" s="106"/>
      <c r="R612" s="105">
        <f>R613</f>
        <v>51</v>
      </c>
      <c r="S612" s="112"/>
      <c r="T612" s="105">
        <f>T613</f>
        <v>51</v>
      </c>
      <c r="U612" s="112"/>
      <c r="V612" s="216">
        <f t="shared" si="67"/>
        <v>100</v>
      </c>
      <c r="W612" s="217"/>
    </row>
    <row r="613" spans="1:23" ht="15" customHeight="1">
      <c r="A613" s="139" t="s">
        <v>149</v>
      </c>
      <c r="B613" s="77"/>
      <c r="C613" s="130" t="s">
        <v>237</v>
      </c>
      <c r="D613" s="100" t="s">
        <v>110</v>
      </c>
      <c r="E613" s="100" t="s">
        <v>101</v>
      </c>
      <c r="F613" s="102">
        <v>5230000</v>
      </c>
      <c r="G613" s="103"/>
      <c r="H613" s="101"/>
      <c r="I613" s="104"/>
      <c r="J613" s="104"/>
      <c r="K613" s="105"/>
      <c r="L613" s="106"/>
      <c r="M613" s="107"/>
      <c r="N613" s="108">
        <f>N614</f>
        <v>7</v>
      </c>
      <c r="O613" s="106"/>
      <c r="P613" s="105">
        <f t="shared" si="64"/>
        <v>7</v>
      </c>
      <c r="Q613" s="106"/>
      <c r="R613" s="105">
        <f>R614</f>
        <v>51</v>
      </c>
      <c r="S613" s="112"/>
      <c r="T613" s="105">
        <f>T614</f>
        <v>51</v>
      </c>
      <c r="U613" s="112"/>
      <c r="V613" s="216">
        <f t="shared" si="67"/>
        <v>100</v>
      </c>
      <c r="W613" s="217"/>
    </row>
    <row r="614" spans="1:23" ht="28.5" customHeight="1">
      <c r="A614" s="140" t="s">
        <v>72</v>
      </c>
      <c r="B614" s="77"/>
      <c r="C614" s="130" t="s">
        <v>237</v>
      </c>
      <c r="D614" s="100" t="s">
        <v>110</v>
      </c>
      <c r="E614" s="100" t="s">
        <v>101</v>
      </c>
      <c r="F614" s="102">
        <v>5230000</v>
      </c>
      <c r="G614" s="103" t="s">
        <v>71</v>
      </c>
      <c r="H614" s="101"/>
      <c r="I614" s="104"/>
      <c r="J614" s="104"/>
      <c r="K614" s="105"/>
      <c r="L614" s="106"/>
      <c r="M614" s="107"/>
      <c r="N614" s="108">
        <v>7</v>
      </c>
      <c r="O614" s="106"/>
      <c r="P614" s="105">
        <f t="shared" si="64"/>
        <v>7</v>
      </c>
      <c r="Q614" s="106"/>
      <c r="R614" s="105">
        <v>51</v>
      </c>
      <c r="S614" s="112"/>
      <c r="T614" s="105">
        <v>51</v>
      </c>
      <c r="U614" s="112"/>
      <c r="V614" s="216">
        <f t="shared" si="67"/>
        <v>100</v>
      </c>
      <c r="W614" s="217"/>
    </row>
    <row r="615" spans="1:23" ht="12" customHeight="1">
      <c r="A615" s="140"/>
      <c r="B615" s="77"/>
      <c r="C615" s="130"/>
      <c r="D615" s="100"/>
      <c r="E615" s="100"/>
      <c r="F615" s="102"/>
      <c r="G615" s="103"/>
      <c r="H615" s="101"/>
      <c r="I615" s="104"/>
      <c r="J615" s="104"/>
      <c r="K615" s="105"/>
      <c r="L615" s="106"/>
      <c r="M615" s="107"/>
      <c r="N615" s="108"/>
      <c r="O615" s="106"/>
      <c r="P615" s="105"/>
      <c r="Q615" s="106"/>
      <c r="R615" s="105"/>
      <c r="S615" s="112"/>
      <c r="T615" s="105"/>
      <c r="U615" s="112"/>
      <c r="V615" s="216"/>
      <c r="W615" s="217"/>
    </row>
    <row r="616" spans="1:23" ht="24.75" customHeight="1">
      <c r="A616" s="174" t="s">
        <v>174</v>
      </c>
      <c r="B616" s="77"/>
      <c r="C616" s="132">
        <v>308</v>
      </c>
      <c r="D616" s="97"/>
      <c r="E616" s="97"/>
      <c r="F616" s="109"/>
      <c r="G616" s="110"/>
      <c r="H616" s="98">
        <v>4000</v>
      </c>
      <c r="I616" s="104"/>
      <c r="J616" s="104"/>
      <c r="K616" s="105"/>
      <c r="L616" s="106"/>
      <c r="M616" s="178">
        <f>M617</f>
        <v>2200</v>
      </c>
      <c r="N616" s="108"/>
      <c r="O616" s="106"/>
      <c r="P616" s="99">
        <f t="shared" si="64"/>
        <v>2200</v>
      </c>
      <c r="Q616" s="115">
        <f t="shared" si="65"/>
        <v>0</v>
      </c>
      <c r="R616" s="99">
        <f t="shared" si="66"/>
        <v>6200</v>
      </c>
      <c r="S616" s="179"/>
      <c r="T616" s="99">
        <f>T617</f>
        <v>5959</v>
      </c>
      <c r="U616" s="179"/>
      <c r="V616" s="214">
        <f t="shared" si="67"/>
        <v>96.11290322580646</v>
      </c>
      <c r="W616" s="215"/>
    </row>
    <row r="617" spans="1:23" ht="14.25" customHeight="1">
      <c r="A617" s="249" t="s">
        <v>9</v>
      </c>
      <c r="B617" s="250"/>
      <c r="C617" s="132">
        <v>308</v>
      </c>
      <c r="D617" s="97" t="s">
        <v>100</v>
      </c>
      <c r="E617" s="97"/>
      <c r="F617" s="109"/>
      <c r="G617" s="110"/>
      <c r="H617" s="98">
        <v>4000</v>
      </c>
      <c r="I617" s="104"/>
      <c r="J617" s="104"/>
      <c r="K617" s="105"/>
      <c r="L617" s="106"/>
      <c r="M617" s="178">
        <f>M618</f>
        <v>2200</v>
      </c>
      <c r="N617" s="108"/>
      <c r="O617" s="106"/>
      <c r="P617" s="99">
        <f t="shared" si="64"/>
        <v>2200</v>
      </c>
      <c r="Q617" s="115">
        <f t="shared" si="65"/>
        <v>0</v>
      </c>
      <c r="R617" s="99">
        <f t="shared" si="66"/>
        <v>6200</v>
      </c>
      <c r="S617" s="179"/>
      <c r="T617" s="99">
        <f>T618</f>
        <v>5959</v>
      </c>
      <c r="U617" s="179"/>
      <c r="V617" s="214">
        <f t="shared" si="67"/>
        <v>96.11290322580646</v>
      </c>
      <c r="W617" s="215"/>
    </row>
    <row r="618" spans="1:23" ht="25.5" customHeight="1">
      <c r="A618" s="40" t="s">
        <v>13</v>
      </c>
      <c r="B618" s="78"/>
      <c r="C618" s="133">
        <v>308</v>
      </c>
      <c r="D618" s="100" t="s">
        <v>100</v>
      </c>
      <c r="E618" s="100" t="s">
        <v>105</v>
      </c>
      <c r="F618" s="102"/>
      <c r="G618" s="103"/>
      <c r="H618" s="101">
        <v>4000</v>
      </c>
      <c r="I618" s="104"/>
      <c r="J618" s="104"/>
      <c r="K618" s="105"/>
      <c r="L618" s="106"/>
      <c r="M618" s="107">
        <f>M619</f>
        <v>2200</v>
      </c>
      <c r="N618" s="108"/>
      <c r="O618" s="106"/>
      <c r="P618" s="105">
        <f t="shared" si="64"/>
        <v>2200</v>
      </c>
      <c r="Q618" s="106">
        <f t="shared" si="65"/>
        <v>0</v>
      </c>
      <c r="R618" s="105">
        <f t="shared" si="66"/>
        <v>6200</v>
      </c>
      <c r="S618" s="112"/>
      <c r="T618" s="105">
        <f>T619</f>
        <v>5959</v>
      </c>
      <c r="U618" s="112"/>
      <c r="V618" s="216">
        <f t="shared" si="67"/>
        <v>96.11290322580646</v>
      </c>
      <c r="W618" s="217"/>
    </row>
    <row r="619" spans="1:23" ht="15.75" customHeight="1">
      <c r="A619" s="139" t="s">
        <v>65</v>
      </c>
      <c r="B619" s="78"/>
      <c r="C619" s="133">
        <v>308</v>
      </c>
      <c r="D619" s="100" t="s">
        <v>100</v>
      </c>
      <c r="E619" s="100" t="s">
        <v>105</v>
      </c>
      <c r="F619" s="100" t="s">
        <v>96</v>
      </c>
      <c r="G619" s="103"/>
      <c r="H619" s="101">
        <v>4000</v>
      </c>
      <c r="I619" s="104"/>
      <c r="J619" s="104"/>
      <c r="K619" s="105"/>
      <c r="L619" s="106"/>
      <c r="M619" s="107">
        <f>M620</f>
        <v>2200</v>
      </c>
      <c r="N619" s="108"/>
      <c r="O619" s="106"/>
      <c r="P619" s="105">
        <f t="shared" si="64"/>
        <v>2200</v>
      </c>
      <c r="Q619" s="106">
        <f t="shared" si="65"/>
        <v>0</v>
      </c>
      <c r="R619" s="105">
        <f t="shared" si="66"/>
        <v>6200</v>
      </c>
      <c r="S619" s="112"/>
      <c r="T619" s="105">
        <f>T620+T621</f>
        <v>5959</v>
      </c>
      <c r="U619" s="112"/>
      <c r="V619" s="216">
        <f t="shared" si="67"/>
        <v>96.11290322580646</v>
      </c>
      <c r="W619" s="217"/>
    </row>
    <row r="620" spans="1:23" ht="45" customHeight="1">
      <c r="A620" s="140" t="s">
        <v>66</v>
      </c>
      <c r="B620" s="78"/>
      <c r="C620" s="133">
        <v>308</v>
      </c>
      <c r="D620" s="100" t="s">
        <v>100</v>
      </c>
      <c r="E620" s="100" t="s">
        <v>105</v>
      </c>
      <c r="F620" s="100" t="s">
        <v>96</v>
      </c>
      <c r="G620" s="103" t="s">
        <v>39</v>
      </c>
      <c r="H620" s="101">
        <v>2000</v>
      </c>
      <c r="I620" s="104"/>
      <c r="J620" s="104"/>
      <c r="K620" s="105"/>
      <c r="L620" s="106"/>
      <c r="M620" s="107">
        <f>M621</f>
        <v>2200</v>
      </c>
      <c r="N620" s="108"/>
      <c r="O620" s="106"/>
      <c r="P620" s="105">
        <f t="shared" si="64"/>
        <v>2200</v>
      </c>
      <c r="Q620" s="106">
        <f t="shared" si="65"/>
        <v>0</v>
      </c>
      <c r="R620" s="105">
        <f t="shared" si="66"/>
        <v>4200</v>
      </c>
      <c r="S620" s="112"/>
      <c r="T620" s="105">
        <v>3959</v>
      </c>
      <c r="U620" s="112"/>
      <c r="V620" s="216">
        <f t="shared" si="67"/>
        <v>94.26190476190476</v>
      </c>
      <c r="W620" s="217"/>
    </row>
    <row r="621" spans="1:23" ht="45" customHeight="1">
      <c r="A621" s="140" t="s">
        <v>67</v>
      </c>
      <c r="B621" s="77"/>
      <c r="C621" s="133">
        <v>308</v>
      </c>
      <c r="D621" s="100" t="s">
        <v>100</v>
      </c>
      <c r="E621" s="100" t="s">
        <v>105</v>
      </c>
      <c r="F621" s="100" t="s">
        <v>96</v>
      </c>
      <c r="G621" s="103" t="s">
        <v>40</v>
      </c>
      <c r="H621" s="101">
        <v>2000</v>
      </c>
      <c r="I621" s="104"/>
      <c r="J621" s="104"/>
      <c r="K621" s="105"/>
      <c r="L621" s="106"/>
      <c r="M621" s="107">
        <v>2200</v>
      </c>
      <c r="N621" s="108"/>
      <c r="O621" s="106"/>
      <c r="P621" s="105">
        <f t="shared" si="64"/>
        <v>2200</v>
      </c>
      <c r="Q621" s="106">
        <f t="shared" si="65"/>
        <v>0</v>
      </c>
      <c r="R621" s="105">
        <v>2000</v>
      </c>
      <c r="S621" s="112"/>
      <c r="T621" s="105">
        <v>2000</v>
      </c>
      <c r="U621" s="112"/>
      <c r="V621" s="216">
        <f t="shared" si="67"/>
        <v>100</v>
      </c>
      <c r="W621" s="217"/>
    </row>
    <row r="622" spans="1:23" ht="12" customHeight="1">
      <c r="A622" s="141"/>
      <c r="B622" s="52"/>
      <c r="C622" s="100"/>
      <c r="D622" s="100"/>
      <c r="E622" s="100"/>
      <c r="F622" s="102"/>
      <c r="G622" s="103"/>
      <c r="H622" s="101"/>
      <c r="I622" s="104"/>
      <c r="J622" s="104"/>
      <c r="K622" s="105"/>
      <c r="L622" s="106"/>
      <c r="M622" s="107"/>
      <c r="N622" s="108"/>
      <c r="O622" s="106"/>
      <c r="P622" s="105"/>
      <c r="Q622" s="106"/>
      <c r="R622" s="105"/>
      <c r="S622" s="112"/>
      <c r="T622" s="105"/>
      <c r="U622" s="112"/>
      <c r="V622" s="216"/>
      <c r="W622" s="217"/>
    </row>
    <row r="623" spans="1:23" ht="14.25" customHeight="1">
      <c r="A623" s="173" t="s">
        <v>136</v>
      </c>
      <c r="B623" s="52"/>
      <c r="C623" s="97">
        <v>813</v>
      </c>
      <c r="D623" s="97"/>
      <c r="E623" s="97"/>
      <c r="F623" s="109"/>
      <c r="G623" s="110"/>
      <c r="H623" s="98">
        <v>57733</v>
      </c>
      <c r="I623" s="113">
        <v>23</v>
      </c>
      <c r="J623" s="113"/>
      <c r="K623" s="116"/>
      <c r="L623" s="106"/>
      <c r="M623" s="178">
        <f aca="true" t="shared" si="69" ref="M623:O626">M624</f>
        <v>60</v>
      </c>
      <c r="N623" s="114">
        <f t="shared" si="69"/>
        <v>3884</v>
      </c>
      <c r="O623" s="115">
        <f t="shared" si="69"/>
        <v>1790</v>
      </c>
      <c r="P623" s="99">
        <f>J623+K623+M623+N623</f>
        <v>3944</v>
      </c>
      <c r="Q623" s="115">
        <f t="shared" si="65"/>
        <v>1790</v>
      </c>
      <c r="R623" s="99">
        <f t="shared" si="66"/>
        <v>61677</v>
      </c>
      <c r="S623" s="179">
        <f>I623+Q623</f>
        <v>1813</v>
      </c>
      <c r="T623" s="99">
        <f aca="true" t="shared" si="70" ref="T623:U626">T624</f>
        <v>61645</v>
      </c>
      <c r="U623" s="179">
        <f t="shared" si="70"/>
        <v>1781</v>
      </c>
      <c r="V623" s="214">
        <f t="shared" si="67"/>
        <v>99.9481168020494</v>
      </c>
      <c r="W623" s="215">
        <f>U623/S623*100</f>
        <v>98.2349696635411</v>
      </c>
    </row>
    <row r="624" spans="1:23" ht="14.25" customHeight="1">
      <c r="A624" s="239" t="s">
        <v>9</v>
      </c>
      <c r="B624" s="240"/>
      <c r="C624" s="97">
        <v>813</v>
      </c>
      <c r="D624" s="97" t="s">
        <v>100</v>
      </c>
      <c r="E624" s="97"/>
      <c r="F624" s="109"/>
      <c r="G624" s="110"/>
      <c r="H624" s="98">
        <v>57733</v>
      </c>
      <c r="I624" s="113">
        <v>23</v>
      </c>
      <c r="J624" s="113"/>
      <c r="K624" s="116"/>
      <c r="L624" s="106"/>
      <c r="M624" s="178">
        <f t="shared" si="69"/>
        <v>60</v>
      </c>
      <c r="N624" s="114">
        <f t="shared" si="69"/>
        <v>3884</v>
      </c>
      <c r="O624" s="115">
        <f t="shared" si="69"/>
        <v>1790</v>
      </c>
      <c r="P624" s="99">
        <f t="shared" si="64"/>
        <v>3944</v>
      </c>
      <c r="Q624" s="115">
        <f t="shared" si="65"/>
        <v>1790</v>
      </c>
      <c r="R624" s="99">
        <f t="shared" si="66"/>
        <v>61677</v>
      </c>
      <c r="S624" s="179">
        <f>I624+Q624</f>
        <v>1813</v>
      </c>
      <c r="T624" s="99">
        <f t="shared" si="70"/>
        <v>61645</v>
      </c>
      <c r="U624" s="179">
        <f t="shared" si="70"/>
        <v>1781</v>
      </c>
      <c r="V624" s="214">
        <f t="shared" si="67"/>
        <v>99.9481168020494</v>
      </c>
      <c r="W624" s="215">
        <f>U624/S624*100</f>
        <v>98.2349696635411</v>
      </c>
    </row>
    <row r="625" spans="1:23" ht="24" customHeight="1">
      <c r="A625" s="40" t="s">
        <v>16</v>
      </c>
      <c r="B625" s="69"/>
      <c r="C625" s="100">
        <v>813</v>
      </c>
      <c r="D625" s="100" t="s">
        <v>100</v>
      </c>
      <c r="E625" s="100" t="s">
        <v>108</v>
      </c>
      <c r="F625" s="100"/>
      <c r="G625" s="103"/>
      <c r="H625" s="101">
        <v>57733</v>
      </c>
      <c r="I625" s="104">
        <v>23</v>
      </c>
      <c r="J625" s="104"/>
      <c r="K625" s="117"/>
      <c r="L625" s="106"/>
      <c r="M625" s="107">
        <f t="shared" si="69"/>
        <v>60</v>
      </c>
      <c r="N625" s="108">
        <f t="shared" si="69"/>
        <v>3884</v>
      </c>
      <c r="O625" s="106">
        <f t="shared" si="69"/>
        <v>1790</v>
      </c>
      <c r="P625" s="105">
        <f t="shared" si="64"/>
        <v>3944</v>
      </c>
      <c r="Q625" s="106">
        <f t="shared" si="65"/>
        <v>1790</v>
      </c>
      <c r="R625" s="105">
        <f t="shared" si="66"/>
        <v>61677</v>
      </c>
      <c r="S625" s="112">
        <f>I625+Q625</f>
        <v>1813</v>
      </c>
      <c r="T625" s="105">
        <f t="shared" si="70"/>
        <v>61645</v>
      </c>
      <c r="U625" s="112">
        <f t="shared" si="70"/>
        <v>1781</v>
      </c>
      <c r="V625" s="216">
        <f t="shared" si="67"/>
        <v>99.9481168020494</v>
      </c>
      <c r="W625" s="217">
        <f>U625/S625*100</f>
        <v>98.2349696635411</v>
      </c>
    </row>
    <row r="626" spans="1:23" ht="30.75" customHeight="1">
      <c r="A626" s="237" t="s">
        <v>52</v>
      </c>
      <c r="B626" s="238"/>
      <c r="C626" s="100">
        <v>813</v>
      </c>
      <c r="D626" s="100" t="s">
        <v>100</v>
      </c>
      <c r="E626" s="100" t="s">
        <v>108</v>
      </c>
      <c r="F626" s="100" t="s">
        <v>95</v>
      </c>
      <c r="G626" s="103"/>
      <c r="H626" s="101">
        <v>57733</v>
      </c>
      <c r="I626" s="104">
        <v>23</v>
      </c>
      <c r="J626" s="104"/>
      <c r="K626" s="117"/>
      <c r="L626" s="106"/>
      <c r="M626" s="107">
        <f t="shared" si="69"/>
        <v>60</v>
      </c>
      <c r="N626" s="108">
        <f t="shared" si="69"/>
        <v>3884</v>
      </c>
      <c r="O626" s="106">
        <f t="shared" si="69"/>
        <v>1790</v>
      </c>
      <c r="P626" s="105">
        <f t="shared" si="64"/>
        <v>3944</v>
      </c>
      <c r="Q626" s="106">
        <f t="shared" si="65"/>
        <v>1790</v>
      </c>
      <c r="R626" s="105">
        <f t="shared" si="66"/>
        <v>61677</v>
      </c>
      <c r="S626" s="112">
        <f>I626+Q626</f>
        <v>1813</v>
      </c>
      <c r="T626" s="105">
        <f t="shared" si="70"/>
        <v>61645</v>
      </c>
      <c r="U626" s="112">
        <f t="shared" si="70"/>
        <v>1781</v>
      </c>
      <c r="V626" s="216">
        <f t="shared" si="67"/>
        <v>99.9481168020494</v>
      </c>
      <c r="W626" s="217">
        <f>U626/S626*100</f>
        <v>98.2349696635411</v>
      </c>
    </row>
    <row r="627" spans="1:23" ht="30.75" customHeight="1">
      <c r="A627" s="138" t="s">
        <v>30</v>
      </c>
      <c r="B627" s="147"/>
      <c r="C627" s="100">
        <v>813</v>
      </c>
      <c r="D627" s="100" t="s">
        <v>100</v>
      </c>
      <c r="E627" s="100" t="s">
        <v>108</v>
      </c>
      <c r="F627" s="100" t="s">
        <v>95</v>
      </c>
      <c r="G627" s="103" t="s">
        <v>48</v>
      </c>
      <c r="H627" s="101">
        <v>57733</v>
      </c>
      <c r="I627" s="104">
        <v>23</v>
      </c>
      <c r="J627" s="104"/>
      <c r="K627" s="117"/>
      <c r="L627" s="106"/>
      <c r="M627" s="107">
        <v>60</v>
      </c>
      <c r="N627" s="108">
        <v>3884</v>
      </c>
      <c r="O627" s="106">
        <v>1790</v>
      </c>
      <c r="P627" s="105">
        <f>J627+K627+M627+N627</f>
        <v>3944</v>
      </c>
      <c r="Q627" s="106">
        <f>L627+O627</f>
        <v>1790</v>
      </c>
      <c r="R627" s="105">
        <f t="shared" si="66"/>
        <v>61677</v>
      </c>
      <c r="S627" s="112">
        <f>I627+Q627</f>
        <v>1813</v>
      </c>
      <c r="T627" s="105">
        <v>61645</v>
      </c>
      <c r="U627" s="112">
        <v>1781</v>
      </c>
      <c r="V627" s="216">
        <f t="shared" si="67"/>
        <v>99.9481168020494</v>
      </c>
      <c r="W627" s="217">
        <f>U627/S627*100</f>
        <v>98.2349696635411</v>
      </c>
    </row>
    <row r="628" spans="1:23" ht="12" customHeight="1">
      <c r="A628" s="145"/>
      <c r="B628" s="149"/>
      <c r="C628" s="100"/>
      <c r="D628" s="100"/>
      <c r="E628" s="100"/>
      <c r="F628" s="102"/>
      <c r="G628" s="103"/>
      <c r="H628" s="101"/>
      <c r="I628" s="104"/>
      <c r="J628" s="104"/>
      <c r="K628" s="105"/>
      <c r="L628" s="106"/>
      <c r="M628" s="107"/>
      <c r="N628" s="108"/>
      <c r="O628" s="106"/>
      <c r="P628" s="105"/>
      <c r="Q628" s="106"/>
      <c r="R628" s="105"/>
      <c r="S628" s="112"/>
      <c r="T628" s="105"/>
      <c r="U628" s="112"/>
      <c r="V628" s="216"/>
      <c r="W628" s="217"/>
    </row>
    <row r="629" spans="1:23" ht="24.75" customHeight="1">
      <c r="A629" s="173" t="s">
        <v>137</v>
      </c>
      <c r="B629" s="52"/>
      <c r="C629" s="97">
        <v>163</v>
      </c>
      <c r="D629" s="97"/>
      <c r="E629" s="97"/>
      <c r="F629" s="109"/>
      <c r="G629" s="110"/>
      <c r="H629" s="98">
        <f>H632+H635</f>
        <v>17030</v>
      </c>
      <c r="I629" s="113">
        <v>3000</v>
      </c>
      <c r="J629" s="113"/>
      <c r="K629" s="99">
        <f>K630+K638</f>
        <v>0</v>
      </c>
      <c r="L629" s="179">
        <f>L630+L638</f>
        <v>0</v>
      </c>
      <c r="M629" s="113"/>
      <c r="N629" s="99">
        <f>N630+N638</f>
        <v>3981</v>
      </c>
      <c r="O629" s="179">
        <f>O630+O638</f>
        <v>2000</v>
      </c>
      <c r="P629" s="99">
        <f t="shared" si="64"/>
        <v>3981</v>
      </c>
      <c r="Q629" s="179">
        <f>L629+O629</f>
        <v>2000</v>
      </c>
      <c r="R629" s="99">
        <f t="shared" si="66"/>
        <v>21011</v>
      </c>
      <c r="S629" s="179">
        <f>I629+Q629</f>
        <v>5000</v>
      </c>
      <c r="T629" s="99">
        <f>T630+T638</f>
        <v>20796</v>
      </c>
      <c r="U629" s="179">
        <f>U638</f>
        <v>4864</v>
      </c>
      <c r="V629" s="214">
        <f t="shared" si="67"/>
        <v>98.9767264766075</v>
      </c>
      <c r="W629" s="215">
        <f>U629/S629*100</f>
        <v>97.28</v>
      </c>
    </row>
    <row r="630" spans="1:23" ht="15" customHeight="1">
      <c r="A630" s="239" t="s">
        <v>9</v>
      </c>
      <c r="B630" s="240"/>
      <c r="C630" s="97">
        <v>163</v>
      </c>
      <c r="D630" s="97" t="s">
        <v>100</v>
      </c>
      <c r="E630" s="97"/>
      <c r="F630" s="109"/>
      <c r="G630" s="110"/>
      <c r="H630" s="98">
        <v>17030</v>
      </c>
      <c r="I630" s="113">
        <v>3000</v>
      </c>
      <c r="J630" s="113"/>
      <c r="K630" s="99">
        <f>K631</f>
        <v>-3000</v>
      </c>
      <c r="L630" s="115">
        <f>L631</f>
        <v>-3000</v>
      </c>
      <c r="M630" s="178"/>
      <c r="N630" s="114">
        <f>N631</f>
        <v>1981</v>
      </c>
      <c r="O630" s="115"/>
      <c r="P630" s="99">
        <f t="shared" si="64"/>
        <v>-1019</v>
      </c>
      <c r="Q630" s="115">
        <f t="shared" si="65"/>
        <v>-3000</v>
      </c>
      <c r="R630" s="99">
        <f t="shared" si="66"/>
        <v>16011</v>
      </c>
      <c r="S630" s="179"/>
      <c r="T630" s="99">
        <f>T631</f>
        <v>15932</v>
      </c>
      <c r="U630" s="179"/>
      <c r="V630" s="214">
        <f t="shared" si="67"/>
        <v>99.50658921991132</v>
      </c>
      <c r="W630" s="215"/>
    </row>
    <row r="631" spans="1:23" ht="23.25" customHeight="1">
      <c r="A631" s="40" t="s">
        <v>16</v>
      </c>
      <c r="B631" s="69"/>
      <c r="C631" s="100">
        <v>163</v>
      </c>
      <c r="D631" s="100" t="s">
        <v>100</v>
      </c>
      <c r="E631" s="100" t="s">
        <v>108</v>
      </c>
      <c r="F631" s="109"/>
      <c r="G631" s="110"/>
      <c r="H631" s="101">
        <f>H632+H635</f>
        <v>17030</v>
      </c>
      <c r="I631" s="104">
        <v>3000</v>
      </c>
      <c r="J631" s="104"/>
      <c r="K631" s="105">
        <f>K632</f>
        <v>-3000</v>
      </c>
      <c r="L631" s="106">
        <f>L632</f>
        <v>-3000</v>
      </c>
      <c r="M631" s="107"/>
      <c r="N631" s="108">
        <f>N632+N635</f>
        <v>1981</v>
      </c>
      <c r="O631" s="106"/>
      <c r="P631" s="105">
        <f t="shared" si="64"/>
        <v>-1019</v>
      </c>
      <c r="Q631" s="106">
        <f t="shared" si="65"/>
        <v>-3000</v>
      </c>
      <c r="R631" s="105">
        <f t="shared" si="66"/>
        <v>16011</v>
      </c>
      <c r="S631" s="112"/>
      <c r="T631" s="105">
        <f>T632+T635</f>
        <v>15932</v>
      </c>
      <c r="U631" s="112"/>
      <c r="V631" s="216">
        <f t="shared" si="67"/>
        <v>99.50658921991132</v>
      </c>
      <c r="W631" s="217"/>
    </row>
    <row r="632" spans="1:23" ht="29.25" customHeight="1">
      <c r="A632" s="237" t="s">
        <v>52</v>
      </c>
      <c r="B632" s="238"/>
      <c r="C632" s="100">
        <v>163</v>
      </c>
      <c r="D632" s="100" t="s">
        <v>100</v>
      </c>
      <c r="E632" s="100" t="s">
        <v>108</v>
      </c>
      <c r="F632" s="100" t="s">
        <v>95</v>
      </c>
      <c r="G632" s="103"/>
      <c r="H632" s="101">
        <f>H633+H634</f>
        <v>15030</v>
      </c>
      <c r="I632" s="104">
        <v>3000</v>
      </c>
      <c r="J632" s="104"/>
      <c r="K632" s="105">
        <f>K634</f>
        <v>-3000</v>
      </c>
      <c r="L632" s="106">
        <f>L634</f>
        <v>-3000</v>
      </c>
      <c r="M632" s="107"/>
      <c r="N632" s="108">
        <f>N633</f>
        <v>781</v>
      </c>
      <c r="O632" s="106"/>
      <c r="P632" s="105">
        <f t="shared" si="64"/>
        <v>-2219</v>
      </c>
      <c r="Q632" s="106">
        <f t="shared" si="65"/>
        <v>-3000</v>
      </c>
      <c r="R632" s="105">
        <f t="shared" si="66"/>
        <v>12811</v>
      </c>
      <c r="S632" s="112"/>
      <c r="T632" s="105">
        <f>T633</f>
        <v>12741</v>
      </c>
      <c r="U632" s="112"/>
      <c r="V632" s="216">
        <f t="shared" si="67"/>
        <v>99.45359456716884</v>
      </c>
      <c r="W632" s="217"/>
    </row>
    <row r="633" spans="1:23" ht="15.75" customHeight="1">
      <c r="A633" s="138" t="s">
        <v>53</v>
      </c>
      <c r="B633" s="147"/>
      <c r="C633" s="100">
        <v>163</v>
      </c>
      <c r="D633" s="100" t="s">
        <v>100</v>
      </c>
      <c r="E633" s="100" t="s">
        <v>108</v>
      </c>
      <c r="F633" s="100" t="s">
        <v>95</v>
      </c>
      <c r="G633" s="103" t="s">
        <v>36</v>
      </c>
      <c r="H633" s="101">
        <v>12030</v>
      </c>
      <c r="I633" s="104"/>
      <c r="J633" s="104"/>
      <c r="K633" s="105"/>
      <c r="L633" s="106"/>
      <c r="M633" s="107"/>
      <c r="N633" s="108">
        <v>781</v>
      </c>
      <c r="O633" s="106"/>
      <c r="P633" s="105">
        <f t="shared" si="64"/>
        <v>781</v>
      </c>
      <c r="Q633" s="106">
        <f t="shared" si="65"/>
        <v>0</v>
      </c>
      <c r="R633" s="105">
        <f t="shared" si="66"/>
        <v>12811</v>
      </c>
      <c r="S633" s="112"/>
      <c r="T633" s="105">
        <v>12741</v>
      </c>
      <c r="U633" s="112"/>
      <c r="V633" s="216">
        <f t="shared" si="67"/>
        <v>99.45359456716884</v>
      </c>
      <c r="W633" s="217"/>
    </row>
    <row r="634" spans="1:23" ht="15" customHeight="1" hidden="1">
      <c r="A634" s="138" t="s">
        <v>30</v>
      </c>
      <c r="B634" s="147"/>
      <c r="C634" s="100">
        <v>163</v>
      </c>
      <c r="D634" s="100" t="s">
        <v>100</v>
      </c>
      <c r="E634" s="100" t="s">
        <v>108</v>
      </c>
      <c r="F634" s="100" t="s">
        <v>95</v>
      </c>
      <c r="G634" s="103" t="s">
        <v>48</v>
      </c>
      <c r="H634" s="101">
        <v>3000</v>
      </c>
      <c r="I634" s="104">
        <v>3000</v>
      </c>
      <c r="J634" s="104"/>
      <c r="K634" s="105">
        <v>-3000</v>
      </c>
      <c r="L634" s="106">
        <v>-3000</v>
      </c>
      <c r="M634" s="107"/>
      <c r="N634" s="108"/>
      <c r="O634" s="106"/>
      <c r="P634" s="105">
        <f t="shared" si="64"/>
        <v>-3000</v>
      </c>
      <c r="Q634" s="106">
        <f t="shared" si="65"/>
        <v>-3000</v>
      </c>
      <c r="R634" s="105">
        <f t="shared" si="66"/>
        <v>0</v>
      </c>
      <c r="S634" s="112"/>
      <c r="T634" s="105"/>
      <c r="U634" s="112"/>
      <c r="V634" s="216" t="e">
        <f t="shared" si="67"/>
        <v>#DIV/0!</v>
      </c>
      <c r="W634" s="217"/>
    </row>
    <row r="635" spans="1:23" ht="60.75" customHeight="1">
      <c r="A635" s="137" t="s">
        <v>186</v>
      </c>
      <c r="B635" s="147"/>
      <c r="C635" s="100">
        <v>163</v>
      </c>
      <c r="D635" s="100" t="s">
        <v>100</v>
      </c>
      <c r="E635" s="100" t="s">
        <v>108</v>
      </c>
      <c r="F635" s="100" t="s">
        <v>165</v>
      </c>
      <c r="G635" s="103"/>
      <c r="H635" s="101">
        <v>2000</v>
      </c>
      <c r="I635" s="104"/>
      <c r="J635" s="104"/>
      <c r="K635" s="105"/>
      <c r="L635" s="106"/>
      <c r="M635" s="107"/>
      <c r="N635" s="108">
        <v>1200</v>
      </c>
      <c r="O635" s="106"/>
      <c r="P635" s="105">
        <f t="shared" si="64"/>
        <v>1200</v>
      </c>
      <c r="Q635" s="106">
        <f t="shared" si="65"/>
        <v>0</v>
      </c>
      <c r="R635" s="105">
        <f t="shared" si="66"/>
        <v>3200</v>
      </c>
      <c r="S635" s="112"/>
      <c r="T635" s="105">
        <f>T636</f>
        <v>3191</v>
      </c>
      <c r="U635" s="112"/>
      <c r="V635" s="216">
        <f t="shared" si="67"/>
        <v>99.71875</v>
      </c>
      <c r="W635" s="217"/>
    </row>
    <row r="636" spans="1:23" ht="59.25" customHeight="1">
      <c r="A636" s="138" t="s">
        <v>164</v>
      </c>
      <c r="B636" s="147"/>
      <c r="C636" s="100">
        <v>163</v>
      </c>
      <c r="D636" s="100" t="s">
        <v>100</v>
      </c>
      <c r="E636" s="100" t="s">
        <v>108</v>
      </c>
      <c r="F636" s="100" t="s">
        <v>165</v>
      </c>
      <c r="G636" s="103" t="s">
        <v>166</v>
      </c>
      <c r="H636" s="101">
        <v>2000</v>
      </c>
      <c r="I636" s="104"/>
      <c r="J636" s="104"/>
      <c r="K636" s="105"/>
      <c r="L636" s="106"/>
      <c r="M636" s="107"/>
      <c r="N636" s="108">
        <v>1200</v>
      </c>
      <c r="O636" s="106"/>
      <c r="P636" s="105">
        <f t="shared" si="64"/>
        <v>1200</v>
      </c>
      <c r="Q636" s="106">
        <f t="shared" si="65"/>
        <v>0</v>
      </c>
      <c r="R636" s="105">
        <f t="shared" si="66"/>
        <v>3200</v>
      </c>
      <c r="S636" s="112"/>
      <c r="T636" s="105">
        <v>3191</v>
      </c>
      <c r="U636" s="112"/>
      <c r="V636" s="216">
        <f t="shared" si="67"/>
        <v>99.71875</v>
      </c>
      <c r="W636" s="217"/>
    </row>
    <row r="637" spans="1:23" ht="10.5" customHeight="1">
      <c r="A637" s="138"/>
      <c r="B637" s="147"/>
      <c r="C637" s="100"/>
      <c r="D637" s="100"/>
      <c r="E637" s="100"/>
      <c r="F637" s="100"/>
      <c r="G637" s="103"/>
      <c r="H637" s="101"/>
      <c r="I637" s="104"/>
      <c r="J637" s="104"/>
      <c r="K637" s="105"/>
      <c r="L637" s="106"/>
      <c r="M637" s="107"/>
      <c r="N637" s="108"/>
      <c r="O637" s="106"/>
      <c r="P637" s="105"/>
      <c r="Q637" s="106"/>
      <c r="R637" s="105"/>
      <c r="S637" s="112"/>
      <c r="T637" s="105"/>
      <c r="U637" s="112"/>
      <c r="V637" s="216"/>
      <c r="W637" s="217"/>
    </row>
    <row r="638" spans="1:23" ht="24" customHeight="1">
      <c r="A638" s="42" t="s">
        <v>1</v>
      </c>
      <c r="B638" s="68"/>
      <c r="C638" s="97" t="s">
        <v>254</v>
      </c>
      <c r="D638" s="97" t="s">
        <v>112</v>
      </c>
      <c r="E638" s="97"/>
      <c r="F638" s="97"/>
      <c r="G638" s="110"/>
      <c r="H638" s="98"/>
      <c r="I638" s="113"/>
      <c r="J638" s="113"/>
      <c r="K638" s="99">
        <f>K639</f>
        <v>3000</v>
      </c>
      <c r="L638" s="179">
        <f>L639</f>
        <v>3000</v>
      </c>
      <c r="M638" s="113"/>
      <c r="N638" s="99">
        <f aca="true" t="shared" si="71" ref="N638:O640">N639</f>
        <v>2000</v>
      </c>
      <c r="O638" s="179">
        <f t="shared" si="71"/>
        <v>2000</v>
      </c>
      <c r="P638" s="99">
        <f t="shared" si="64"/>
        <v>5000</v>
      </c>
      <c r="Q638" s="115">
        <f t="shared" si="65"/>
        <v>5000</v>
      </c>
      <c r="R638" s="99">
        <f t="shared" si="66"/>
        <v>5000</v>
      </c>
      <c r="S638" s="179">
        <f>I638+Q638</f>
        <v>5000</v>
      </c>
      <c r="T638" s="99">
        <f aca="true" t="shared" si="72" ref="T638:U640">T639</f>
        <v>4864</v>
      </c>
      <c r="U638" s="179">
        <f t="shared" si="72"/>
        <v>4864</v>
      </c>
      <c r="V638" s="214">
        <f t="shared" si="67"/>
        <v>97.28</v>
      </c>
      <c r="W638" s="215">
        <f>U638/S638*100</f>
        <v>97.28</v>
      </c>
    </row>
    <row r="639" spans="1:23" ht="23.25" customHeight="1">
      <c r="A639" s="40" t="s">
        <v>22</v>
      </c>
      <c r="B639" s="68"/>
      <c r="C639" s="100" t="s">
        <v>254</v>
      </c>
      <c r="D639" s="100" t="s">
        <v>112</v>
      </c>
      <c r="E639" s="100" t="s">
        <v>103</v>
      </c>
      <c r="F639" s="100"/>
      <c r="G639" s="103"/>
      <c r="H639" s="101"/>
      <c r="I639" s="104"/>
      <c r="J639" s="104"/>
      <c r="K639" s="105">
        <f>K640</f>
        <v>3000</v>
      </c>
      <c r="L639" s="112">
        <f>L640</f>
        <v>3000</v>
      </c>
      <c r="M639" s="104"/>
      <c r="N639" s="105">
        <f t="shared" si="71"/>
        <v>2000</v>
      </c>
      <c r="O639" s="112">
        <f t="shared" si="71"/>
        <v>2000</v>
      </c>
      <c r="P639" s="105">
        <f t="shared" si="64"/>
        <v>5000</v>
      </c>
      <c r="Q639" s="106">
        <f t="shared" si="65"/>
        <v>5000</v>
      </c>
      <c r="R639" s="105">
        <f t="shared" si="66"/>
        <v>5000</v>
      </c>
      <c r="S639" s="112">
        <f>I639+Q639</f>
        <v>5000</v>
      </c>
      <c r="T639" s="105">
        <f t="shared" si="72"/>
        <v>4864</v>
      </c>
      <c r="U639" s="112">
        <f t="shared" si="72"/>
        <v>4864</v>
      </c>
      <c r="V639" s="216">
        <f t="shared" si="67"/>
        <v>97.28</v>
      </c>
      <c r="W639" s="217">
        <f>U639/S639*100</f>
        <v>97.28</v>
      </c>
    </row>
    <row r="640" spans="1:23" ht="30" customHeight="1">
      <c r="A640" s="245" t="s">
        <v>52</v>
      </c>
      <c r="B640" s="246"/>
      <c r="C640" s="100" t="s">
        <v>254</v>
      </c>
      <c r="D640" s="100" t="s">
        <v>112</v>
      </c>
      <c r="E640" s="100" t="s">
        <v>103</v>
      </c>
      <c r="F640" s="100" t="s">
        <v>95</v>
      </c>
      <c r="G640" s="103"/>
      <c r="H640" s="101"/>
      <c r="I640" s="104"/>
      <c r="J640" s="104"/>
      <c r="K640" s="105">
        <f>K641</f>
        <v>3000</v>
      </c>
      <c r="L640" s="106">
        <v>3000</v>
      </c>
      <c r="M640" s="107"/>
      <c r="N640" s="108">
        <f t="shared" si="71"/>
        <v>2000</v>
      </c>
      <c r="O640" s="106">
        <f t="shared" si="71"/>
        <v>2000</v>
      </c>
      <c r="P640" s="105">
        <f t="shared" si="64"/>
        <v>5000</v>
      </c>
      <c r="Q640" s="106">
        <f t="shared" si="65"/>
        <v>5000</v>
      </c>
      <c r="R640" s="105">
        <f t="shared" si="66"/>
        <v>5000</v>
      </c>
      <c r="S640" s="112">
        <f>I640+Q640</f>
        <v>5000</v>
      </c>
      <c r="T640" s="105">
        <f t="shared" si="72"/>
        <v>4864</v>
      </c>
      <c r="U640" s="112">
        <f t="shared" si="72"/>
        <v>4864</v>
      </c>
      <c r="V640" s="216">
        <f t="shared" si="67"/>
        <v>97.28</v>
      </c>
      <c r="W640" s="217">
        <f>U640/S640*100</f>
        <v>97.28</v>
      </c>
    </row>
    <row r="641" spans="1:23" ht="30.75" customHeight="1">
      <c r="A641" s="138" t="s">
        <v>30</v>
      </c>
      <c r="B641" s="159"/>
      <c r="C641" s="100" t="s">
        <v>254</v>
      </c>
      <c r="D641" s="100" t="s">
        <v>112</v>
      </c>
      <c r="E641" s="100" t="s">
        <v>103</v>
      </c>
      <c r="F641" s="100" t="s">
        <v>95</v>
      </c>
      <c r="G641" s="103" t="s">
        <v>48</v>
      </c>
      <c r="H641" s="101"/>
      <c r="I641" s="104"/>
      <c r="J641" s="104"/>
      <c r="K641" s="105">
        <v>3000</v>
      </c>
      <c r="L641" s="106">
        <v>3000</v>
      </c>
      <c r="M641" s="107"/>
      <c r="N641" s="108">
        <v>2000</v>
      </c>
      <c r="O641" s="106">
        <v>2000</v>
      </c>
      <c r="P641" s="105">
        <f t="shared" si="64"/>
        <v>5000</v>
      </c>
      <c r="Q641" s="106">
        <f t="shared" si="65"/>
        <v>5000</v>
      </c>
      <c r="R641" s="105">
        <f t="shared" si="66"/>
        <v>5000</v>
      </c>
      <c r="S641" s="112">
        <f>I641+Q641</f>
        <v>5000</v>
      </c>
      <c r="T641" s="105">
        <v>4864</v>
      </c>
      <c r="U641" s="112">
        <v>4864</v>
      </c>
      <c r="V641" s="216">
        <f t="shared" si="67"/>
        <v>97.28</v>
      </c>
      <c r="W641" s="217">
        <f>U641/S641*100</f>
        <v>97.28</v>
      </c>
    </row>
    <row r="642" spans="1:23" ht="12" customHeight="1">
      <c r="A642" s="145"/>
      <c r="B642" s="149"/>
      <c r="C642" s="100"/>
      <c r="D642" s="100"/>
      <c r="E642" s="100"/>
      <c r="F642" s="102"/>
      <c r="G642" s="103"/>
      <c r="H642" s="101"/>
      <c r="I642" s="104"/>
      <c r="J642" s="104"/>
      <c r="K642" s="105"/>
      <c r="L642" s="106"/>
      <c r="M642" s="107"/>
      <c r="N642" s="108"/>
      <c r="O642" s="106"/>
      <c r="P642" s="105"/>
      <c r="Q642" s="106"/>
      <c r="R642" s="105"/>
      <c r="S642" s="112"/>
      <c r="T642" s="105"/>
      <c r="U642" s="112"/>
      <c r="V642" s="216"/>
      <c r="W642" s="217"/>
    </row>
    <row r="643" spans="1:23" ht="24.75" customHeight="1">
      <c r="A643" s="173" t="s">
        <v>138</v>
      </c>
      <c r="B643" s="52"/>
      <c r="C643" s="97">
        <v>812</v>
      </c>
      <c r="D643" s="97"/>
      <c r="E643" s="97"/>
      <c r="F643" s="109"/>
      <c r="G643" s="110"/>
      <c r="H643" s="98">
        <v>8490</v>
      </c>
      <c r="I643" s="104"/>
      <c r="J643" s="104"/>
      <c r="K643" s="105"/>
      <c r="L643" s="106"/>
      <c r="M643" s="107"/>
      <c r="N643" s="114">
        <f>N644</f>
        <v>-880</v>
      </c>
      <c r="O643" s="106"/>
      <c r="P643" s="99">
        <f t="shared" si="64"/>
        <v>-880</v>
      </c>
      <c r="Q643" s="115">
        <f t="shared" si="65"/>
        <v>0</v>
      </c>
      <c r="R643" s="99">
        <f t="shared" si="66"/>
        <v>7610</v>
      </c>
      <c r="S643" s="179"/>
      <c r="T643" s="99">
        <f>T644</f>
        <v>7486</v>
      </c>
      <c r="U643" s="179"/>
      <c r="V643" s="214">
        <f t="shared" si="67"/>
        <v>98.37056504599212</v>
      </c>
      <c r="W643" s="215"/>
    </row>
    <row r="644" spans="1:23" ht="14.25" customHeight="1">
      <c r="A644" s="239" t="s">
        <v>9</v>
      </c>
      <c r="B644" s="240"/>
      <c r="C644" s="97">
        <v>812</v>
      </c>
      <c r="D644" s="97" t="s">
        <v>100</v>
      </c>
      <c r="E644" s="97"/>
      <c r="F644" s="109"/>
      <c r="G644" s="110"/>
      <c r="H644" s="98">
        <v>8490</v>
      </c>
      <c r="I644" s="104"/>
      <c r="J644" s="104"/>
      <c r="K644" s="105"/>
      <c r="L644" s="106"/>
      <c r="M644" s="107"/>
      <c r="N644" s="114">
        <f>N645</f>
        <v>-880</v>
      </c>
      <c r="O644" s="106"/>
      <c r="P644" s="99">
        <f t="shared" si="64"/>
        <v>-880</v>
      </c>
      <c r="Q644" s="115">
        <f t="shared" si="65"/>
        <v>0</v>
      </c>
      <c r="R644" s="99">
        <f t="shared" si="66"/>
        <v>7610</v>
      </c>
      <c r="S644" s="179"/>
      <c r="T644" s="99">
        <f>T645</f>
        <v>7486</v>
      </c>
      <c r="U644" s="179"/>
      <c r="V644" s="214">
        <f t="shared" si="67"/>
        <v>98.37056504599212</v>
      </c>
      <c r="W644" s="215"/>
    </row>
    <row r="645" spans="1:23" ht="60" customHeight="1">
      <c r="A645" s="241" t="s">
        <v>11</v>
      </c>
      <c r="B645" s="242"/>
      <c r="C645" s="100">
        <v>812</v>
      </c>
      <c r="D645" s="100" t="s">
        <v>100</v>
      </c>
      <c r="E645" s="100" t="s">
        <v>102</v>
      </c>
      <c r="F645" s="102"/>
      <c r="G645" s="103"/>
      <c r="H645" s="104">
        <f>H647+H648+H649</f>
        <v>8490</v>
      </c>
      <c r="I645" s="104"/>
      <c r="J645" s="104"/>
      <c r="K645" s="105"/>
      <c r="L645" s="106"/>
      <c r="M645" s="107"/>
      <c r="N645" s="108">
        <f>N646</f>
        <v>-880</v>
      </c>
      <c r="O645" s="106"/>
      <c r="P645" s="105">
        <f t="shared" si="64"/>
        <v>-880</v>
      </c>
      <c r="Q645" s="106">
        <f t="shared" si="65"/>
        <v>0</v>
      </c>
      <c r="R645" s="105">
        <f t="shared" si="66"/>
        <v>7610</v>
      </c>
      <c r="S645" s="112"/>
      <c r="T645" s="105">
        <f>T646</f>
        <v>7486</v>
      </c>
      <c r="U645" s="112"/>
      <c r="V645" s="216">
        <f t="shared" si="67"/>
        <v>98.37056504599212</v>
      </c>
      <c r="W645" s="217"/>
    </row>
    <row r="646" spans="1:23" ht="30" customHeight="1">
      <c r="A646" s="237" t="s">
        <v>52</v>
      </c>
      <c r="B646" s="238"/>
      <c r="C646" s="100">
        <v>812</v>
      </c>
      <c r="D646" s="100" t="s">
        <v>100</v>
      </c>
      <c r="E646" s="100" t="s">
        <v>102</v>
      </c>
      <c r="F646" s="100" t="s">
        <v>95</v>
      </c>
      <c r="G646" s="103"/>
      <c r="H646" s="104">
        <f>H647+H648+H649</f>
        <v>8490</v>
      </c>
      <c r="I646" s="104"/>
      <c r="J646" s="104"/>
      <c r="K646" s="105"/>
      <c r="L646" s="106"/>
      <c r="M646" s="107"/>
      <c r="N646" s="108">
        <f>N647+N648+N649</f>
        <v>-880</v>
      </c>
      <c r="O646" s="106"/>
      <c r="P646" s="105">
        <f t="shared" si="64"/>
        <v>-880</v>
      </c>
      <c r="Q646" s="106">
        <f t="shared" si="65"/>
        <v>0</v>
      </c>
      <c r="R646" s="105">
        <f t="shared" si="66"/>
        <v>7610</v>
      </c>
      <c r="S646" s="112"/>
      <c r="T646" s="105">
        <f>T647+T648+T649</f>
        <v>7486</v>
      </c>
      <c r="U646" s="112"/>
      <c r="V646" s="216">
        <f t="shared" si="67"/>
        <v>98.37056504599212</v>
      </c>
      <c r="W646" s="217"/>
    </row>
    <row r="647" spans="1:23" ht="15.75" customHeight="1">
      <c r="A647" s="138" t="s">
        <v>53</v>
      </c>
      <c r="B647" s="147"/>
      <c r="C647" s="100">
        <v>812</v>
      </c>
      <c r="D647" s="100" t="s">
        <v>100</v>
      </c>
      <c r="E647" s="100" t="s">
        <v>102</v>
      </c>
      <c r="F647" s="100" t="s">
        <v>95</v>
      </c>
      <c r="G647" s="103" t="s">
        <v>36</v>
      </c>
      <c r="H647" s="104">
        <v>4320</v>
      </c>
      <c r="I647" s="104"/>
      <c r="J647" s="104"/>
      <c r="K647" s="105"/>
      <c r="L647" s="106"/>
      <c r="M647" s="107"/>
      <c r="N647" s="108">
        <v>1217</v>
      </c>
      <c r="O647" s="106"/>
      <c r="P647" s="105">
        <f t="shared" si="64"/>
        <v>1217</v>
      </c>
      <c r="Q647" s="106">
        <f t="shared" si="65"/>
        <v>0</v>
      </c>
      <c r="R647" s="105">
        <f t="shared" si="66"/>
        <v>5537</v>
      </c>
      <c r="S647" s="112"/>
      <c r="T647" s="105">
        <v>5482</v>
      </c>
      <c r="U647" s="112"/>
      <c r="V647" s="216">
        <f t="shared" si="67"/>
        <v>99.00668231894528</v>
      </c>
      <c r="W647" s="217"/>
    </row>
    <row r="648" spans="1:23" ht="45" customHeight="1">
      <c r="A648" s="143" t="s">
        <v>63</v>
      </c>
      <c r="B648" s="147"/>
      <c r="C648" s="100">
        <v>812</v>
      </c>
      <c r="D648" s="100" t="s">
        <v>100</v>
      </c>
      <c r="E648" s="100" t="s">
        <v>102</v>
      </c>
      <c r="F648" s="100" t="s">
        <v>95</v>
      </c>
      <c r="G648" s="103" t="s">
        <v>37</v>
      </c>
      <c r="H648" s="104">
        <v>1160</v>
      </c>
      <c r="I648" s="104"/>
      <c r="J648" s="104"/>
      <c r="K648" s="105"/>
      <c r="L648" s="106"/>
      <c r="M648" s="107"/>
      <c r="N648" s="108">
        <v>-907</v>
      </c>
      <c r="O648" s="106"/>
      <c r="P648" s="105">
        <f t="shared" si="64"/>
        <v>-907</v>
      </c>
      <c r="Q648" s="106">
        <f t="shared" si="65"/>
        <v>0</v>
      </c>
      <c r="R648" s="105">
        <f t="shared" si="66"/>
        <v>253</v>
      </c>
      <c r="S648" s="112"/>
      <c r="T648" s="105">
        <v>209</v>
      </c>
      <c r="U648" s="112"/>
      <c r="V648" s="216">
        <f t="shared" si="67"/>
        <v>82.6086956521739</v>
      </c>
      <c r="W648" s="217"/>
    </row>
    <row r="649" spans="1:23" ht="45" customHeight="1">
      <c r="A649" s="138" t="s">
        <v>64</v>
      </c>
      <c r="B649" s="147"/>
      <c r="C649" s="100">
        <v>812</v>
      </c>
      <c r="D649" s="100" t="s">
        <v>100</v>
      </c>
      <c r="E649" s="100" t="s">
        <v>102</v>
      </c>
      <c r="F649" s="100" t="s">
        <v>95</v>
      </c>
      <c r="G649" s="103" t="s">
        <v>38</v>
      </c>
      <c r="H649" s="104">
        <v>3010</v>
      </c>
      <c r="I649" s="104"/>
      <c r="J649" s="104"/>
      <c r="K649" s="105"/>
      <c r="L649" s="106"/>
      <c r="M649" s="107"/>
      <c r="N649" s="108">
        <v>-1190</v>
      </c>
      <c r="O649" s="106"/>
      <c r="P649" s="105">
        <f t="shared" si="64"/>
        <v>-1190</v>
      </c>
      <c r="Q649" s="106">
        <f t="shared" si="65"/>
        <v>0</v>
      </c>
      <c r="R649" s="105">
        <f t="shared" si="66"/>
        <v>1820</v>
      </c>
      <c r="S649" s="112"/>
      <c r="T649" s="105">
        <v>1795</v>
      </c>
      <c r="U649" s="112"/>
      <c r="V649" s="216">
        <f t="shared" si="67"/>
        <v>98.62637362637363</v>
      </c>
      <c r="W649" s="217"/>
    </row>
    <row r="650" spans="1:23" ht="12" customHeight="1">
      <c r="A650" s="160"/>
      <c r="B650" s="161"/>
      <c r="C650" s="134"/>
      <c r="D650" s="134"/>
      <c r="E650" s="134"/>
      <c r="F650" s="197"/>
      <c r="G650" s="198"/>
      <c r="H650" s="135"/>
      <c r="I650" s="199"/>
      <c r="J650" s="199"/>
      <c r="K650" s="200"/>
      <c r="L650" s="201"/>
      <c r="M650" s="202"/>
      <c r="N650" s="203"/>
      <c r="O650" s="201"/>
      <c r="P650" s="204"/>
      <c r="Q650" s="205"/>
      <c r="R650" s="204"/>
      <c r="S650" s="206"/>
      <c r="T650" s="204"/>
      <c r="U650" s="206"/>
      <c r="V650" s="220"/>
      <c r="W650" s="221"/>
    </row>
    <row r="651" spans="1:23" ht="15" customHeight="1">
      <c r="A651" s="176" t="s">
        <v>8</v>
      </c>
      <c r="B651" s="9"/>
      <c r="C651" s="136"/>
      <c r="D651" s="136"/>
      <c r="E651" s="136"/>
      <c r="F651" s="207"/>
      <c r="G651" s="208"/>
      <c r="H651" s="209">
        <f>H13+H47+H54+H92+H117+H127+H142+H152+H187+H197+H212+H227+H342+H414+H469+H542+H551+H561+H569+H623+H629+H643+H616+H279+H318</f>
        <v>2742896</v>
      </c>
      <c r="I651" s="209">
        <f>I13+I47+I54+I92+I117+I127+I142+I152+I187+I197+I212+I227+I342+I414+I469+I542+I551+I561+I569+I623+I629+I643+I616+I279+I318</f>
        <v>201332</v>
      </c>
      <c r="J651" s="210">
        <f>J13+J47+J54+J227+J279+J318+J342+J414+J469+J541+J551+J561+J569+J616+J623+J629+J643</f>
        <v>366316</v>
      </c>
      <c r="K651" s="211">
        <f>K13+K47+K54+K227+K279+K318+K342+K414+K469+K541+K551+K561+K569+K616+K623+K629+K643</f>
        <v>-16000</v>
      </c>
      <c r="L651" s="212">
        <f>L13+L47+L54+L227+L279+L318+L342+L414+L469+L541+L551+L561+L569+L616+L623+L629+L643</f>
        <v>0</v>
      </c>
      <c r="M651" s="210">
        <f>M13+M47+M54+M92+M117+M127+M142+M152+M187+M197+M212+M227+M279+M318+M342+M414+M469+M541+M551+M561+M569+M616+M623+M629+M643</f>
        <v>0</v>
      </c>
      <c r="N651" s="211">
        <f>N13+N47+N54+N92+N117+N127+N142+N152+N187+N197+N212+N227+N279+N318+N342+N414+N469+N541+N551+N561+N569+N616+N623+N629+N643</f>
        <v>156281</v>
      </c>
      <c r="O651" s="211">
        <f>O13+O47+O54+O92+O117+O127+O142+O152+O187+O197+O212+O227+O279+O318+O342+O414+O469+O541+O551+O561+O569+O616+O623+O629</f>
        <v>137879</v>
      </c>
      <c r="P651" s="211">
        <f>J651+K651+M651+N651</f>
        <v>506597</v>
      </c>
      <c r="Q651" s="213">
        <f t="shared" si="65"/>
        <v>137879</v>
      </c>
      <c r="R651" s="211">
        <f>R13+R47+R54+R92+R117+R127+R142+R152+R187+R197+R212+R227+R279+R318+R342+R414+R469+R541+R551+R561+R569+R616+R623+R629+R643</f>
        <v>3266501</v>
      </c>
      <c r="S651" s="212">
        <f>S13+S47+S54+S92+S117+S127+S142+S152+S187+S197+S212+S227+S279+S318+S342+S414+S469+S541+S551+S561+S569+S616+S623+S629+S643</f>
        <v>353513</v>
      </c>
      <c r="T651" s="211">
        <f>T13+T47+T54+T92+T117+T127+T142+T152+T187+T197+T212+T227+T279+T318+T342+T414+T469+T541+T551+T561+T569+T616+T623+T629+T643</f>
        <v>3220558</v>
      </c>
      <c r="U651" s="212">
        <f>U13+U47+U54+U92+U117+U127+U142+U152+U187+U197+U212+U227+U279+U318+U342+U414+U469+U541+U551+U561+U569+U616+U623+U629+U643</f>
        <v>337752</v>
      </c>
      <c r="V651" s="222">
        <f t="shared" si="67"/>
        <v>98.59351030353274</v>
      </c>
      <c r="W651" s="223">
        <f>U651/S651*100</f>
        <v>95.54160667358768</v>
      </c>
    </row>
    <row r="652" spans="16:21" ht="15.75" hidden="1">
      <c r="P652" s="14">
        <f>P13+P47+P54+P92+P117+P127+P142+P152+P187+P197+P212+P227+P279+P318+P342+P414+P469+P541+P551+P561+P569+P616+P623+P629+P643</f>
        <v>506597</v>
      </c>
      <c r="Q652" s="14">
        <f>Q13+Q47+Q54+Q92+Q117+Q127+Q142+Q152+Q187+Q197+Q212+Q227+Q279+Q318+Q342+Q414+Q469+Q541+Q551+Q561+Q569+Q616+Q623+Q629+Q643</f>
        <v>137879</v>
      </c>
      <c r="R652" s="14">
        <f>R13+R47+R54+R92+R117+R127+R142+R152+R187+R197+R212+R227+R279+R318+R342+R414+R469+R541+R551+R561+R569+R616+R623+R629+R643</f>
        <v>3266501</v>
      </c>
      <c r="S652" s="14">
        <f>S13+S47+S54+S92+S117+S127+S142+S152+S187+S197+S212+S227+S279+S318+S342+S414+S469+S541+S551+S561+S569+S616+S623+S629+S643</f>
        <v>353513</v>
      </c>
      <c r="T652" s="167"/>
      <c r="U652" s="167"/>
    </row>
    <row r="653" spans="1:21" ht="45" customHeight="1" hidden="1">
      <c r="A653" s="234"/>
      <c r="B653" s="234"/>
      <c r="C653" s="234"/>
      <c r="D653" s="234"/>
      <c r="E653" s="234"/>
      <c r="F653" s="234"/>
      <c r="G653" s="234"/>
      <c r="H653" s="234"/>
      <c r="P653" s="14">
        <f>P651-P652</f>
        <v>0</v>
      </c>
      <c r="Q653" s="14">
        <f>Q651-Q652</f>
        <v>0</v>
      </c>
      <c r="R653" s="14">
        <f>R651-R652</f>
        <v>0</v>
      </c>
      <c r="S653" s="14">
        <f>S651-S652</f>
        <v>0</v>
      </c>
      <c r="T653" s="167"/>
      <c r="U653" s="167"/>
    </row>
    <row r="654" spans="1:21" ht="19.5" hidden="1">
      <c r="A654" s="25" t="s">
        <v>198</v>
      </c>
      <c r="B654" s="26"/>
      <c r="C654" s="27"/>
      <c r="D654" s="27"/>
      <c r="E654" s="27"/>
      <c r="F654" s="26"/>
      <c r="G654" s="27"/>
      <c r="H654" s="28"/>
      <c r="I654" s="29"/>
      <c r="J654" s="38" t="s">
        <v>199</v>
      </c>
      <c r="T654" s="167"/>
      <c r="U654" s="167"/>
    </row>
    <row r="655" spans="1:21" ht="18.75">
      <c r="A655" s="22"/>
      <c r="T655" s="167"/>
      <c r="U655" s="167"/>
    </row>
    <row r="656" spans="1:21" ht="18.75">
      <c r="A656" s="22"/>
      <c r="T656" s="167"/>
      <c r="U656" s="167"/>
    </row>
    <row r="657" spans="1:21" ht="15.75" hidden="1">
      <c r="A657" s="23" t="s">
        <v>195</v>
      </c>
      <c r="T657" s="167"/>
      <c r="U657" s="167"/>
    </row>
    <row r="658" spans="1:21" ht="31.5" hidden="1">
      <c r="A658" s="23" t="s">
        <v>196</v>
      </c>
      <c r="T658" s="167"/>
      <c r="U658" s="167"/>
    </row>
    <row r="659" spans="1:21" ht="15.75" hidden="1">
      <c r="A659" s="24"/>
      <c r="T659" s="167"/>
      <c r="U659" s="167"/>
    </row>
    <row r="660" spans="1:21" ht="15.75" hidden="1">
      <c r="A660" s="19" t="s">
        <v>197</v>
      </c>
      <c r="T660" s="167"/>
      <c r="U660" s="167"/>
    </row>
    <row r="661" spans="20:21" ht="15.75">
      <c r="T661" s="167"/>
      <c r="U661" s="167"/>
    </row>
    <row r="662" spans="20:21" ht="15.75">
      <c r="T662" s="167"/>
      <c r="U662" s="167"/>
    </row>
    <row r="663" spans="20:21" ht="15.75">
      <c r="T663" s="167"/>
      <c r="U663" s="167"/>
    </row>
    <row r="664" spans="20:21" ht="15.75">
      <c r="T664" s="167"/>
      <c r="U664" s="167"/>
    </row>
    <row r="665" spans="20:21" ht="15.75">
      <c r="T665" s="167"/>
      <c r="U665" s="167"/>
    </row>
    <row r="666" spans="20:21" ht="15.75">
      <c r="T666" s="167"/>
      <c r="U666" s="167"/>
    </row>
    <row r="667" spans="20:21" ht="15.75">
      <c r="T667" s="167"/>
      <c r="U667" s="167"/>
    </row>
    <row r="668" spans="20:21" ht="15.75">
      <c r="T668" s="167"/>
      <c r="U668" s="167"/>
    </row>
    <row r="669" spans="20:21" ht="15.75">
      <c r="T669" s="167"/>
      <c r="U669" s="167"/>
    </row>
    <row r="670" spans="20:21" ht="15.75">
      <c r="T670" s="167"/>
      <c r="U670" s="167"/>
    </row>
    <row r="671" spans="20:21" ht="15.75">
      <c r="T671" s="167"/>
      <c r="U671" s="167"/>
    </row>
    <row r="672" spans="20:21" ht="15.75">
      <c r="T672" s="167"/>
      <c r="U672" s="167"/>
    </row>
  </sheetData>
  <mergeCells count="43">
    <mergeCell ref="A9:A10"/>
    <mergeCell ref="K10:L10"/>
    <mergeCell ref="J9:O9"/>
    <mergeCell ref="N10:O10"/>
    <mergeCell ref="H9:I9"/>
    <mergeCell ref="F9:F10"/>
    <mergeCell ref="C9:C10"/>
    <mergeCell ref="P9:Q9"/>
    <mergeCell ref="R9:S9"/>
    <mergeCell ref="A7:W7"/>
    <mergeCell ref="A330:B330"/>
    <mergeCell ref="G9:G10"/>
    <mergeCell ref="E9:E10"/>
    <mergeCell ref="D9:D10"/>
    <mergeCell ref="T9:U9"/>
    <mergeCell ref="V9:W9"/>
    <mergeCell ref="A228:B228"/>
    <mergeCell ref="A617:B617"/>
    <mergeCell ref="A626:B626"/>
    <mergeCell ref="A417:B417"/>
    <mergeCell ref="A644:B644"/>
    <mergeCell ref="A571:B571"/>
    <mergeCell ref="A572:B572"/>
    <mergeCell ref="A573:B573"/>
    <mergeCell ref="A640:B640"/>
    <mergeCell ref="A421:B421"/>
    <mergeCell ref="A230:B230"/>
    <mergeCell ref="A581:B581"/>
    <mergeCell ref="A380:B380"/>
    <mergeCell ref="A305:B305"/>
    <mergeCell ref="A339:B339"/>
    <mergeCell ref="A343:B343"/>
    <mergeCell ref="A345:B345"/>
    <mergeCell ref="A653:H653"/>
    <mergeCell ref="A11:B11"/>
    <mergeCell ref="A433:B433"/>
    <mergeCell ref="A630:B630"/>
    <mergeCell ref="A632:B632"/>
    <mergeCell ref="A570:B570"/>
    <mergeCell ref="A576:B576"/>
    <mergeCell ref="A624:B624"/>
    <mergeCell ref="A646:B646"/>
    <mergeCell ref="A645:B645"/>
  </mergeCells>
  <printOptions horizontalCentered="1"/>
  <pageMargins left="1.062992125984252" right="0" top="0.3937007874015748" bottom="0.3937007874015748" header="0.35433070866141736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2006-03-22T09:16:56Z</cp:lastPrinted>
  <dcterms:created xsi:type="dcterms:W3CDTF">2002-11-27T07:56:57Z</dcterms:created>
  <dcterms:modified xsi:type="dcterms:W3CDTF">2006-05-17T06:46:14Z</dcterms:modified>
  <cp:category/>
  <cp:version/>
  <cp:contentType/>
  <cp:contentStatus/>
</cp:coreProperties>
</file>